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05" windowWidth="8475" windowHeight="1425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МР'!$A$1:$R$168</definedName>
  </definedNames>
  <calcPr calcId="145621" fullCalcOnLoad="1"/>
</workbook>
</file>

<file path=xl/calcChain.xml><?xml version="1.0" encoding="utf-8"?>
<calcChain xmlns="http://schemas.openxmlformats.org/spreadsheetml/2006/main">
  <c r="R135" i="1" l="1"/>
  <c r="R166" i="1" s="1"/>
  <c r="Q135" i="1"/>
  <c r="Q166" i="1"/>
  <c r="P135" i="1"/>
  <c r="P166" i="1"/>
  <c r="O135" i="1"/>
  <c r="O166" i="1"/>
  <c r="N135" i="1"/>
  <c r="N166" i="1"/>
  <c r="M135" i="1"/>
  <c r="L135" i="1"/>
  <c r="L166" i="1" s="1"/>
  <c r="K135" i="1"/>
  <c r="K166" i="1"/>
  <c r="F135" i="1"/>
  <c r="F166" i="1" s="1"/>
  <c r="A135" i="1"/>
  <c r="J104" i="1"/>
  <c r="I38" i="1"/>
  <c r="D38" i="1"/>
  <c r="H38" i="1"/>
  <c r="H135" i="1" s="1"/>
  <c r="H166" i="1" s="1"/>
  <c r="G38" i="1"/>
  <c r="G135" i="1"/>
  <c r="C38" i="1"/>
  <c r="I23" i="1"/>
  <c r="D23" i="1"/>
  <c r="J22" i="1"/>
  <c r="J21" i="1"/>
  <c r="J38" i="1"/>
  <c r="I103" i="1"/>
  <c r="J103" i="1"/>
  <c r="I121" i="1"/>
  <c r="D121" i="1"/>
  <c r="C121" i="1"/>
  <c r="I73" i="1"/>
  <c r="J72" i="1"/>
  <c r="C73" i="1"/>
  <c r="D73" i="1"/>
  <c r="R134" i="1"/>
  <c r="R165" i="1" s="1"/>
  <c r="Q134" i="1"/>
  <c r="Q165" i="1"/>
  <c r="P134" i="1"/>
  <c r="P165" i="1" s="1"/>
  <c r="O134" i="1"/>
  <c r="O165" i="1"/>
  <c r="N134" i="1"/>
  <c r="N165" i="1" s="1"/>
  <c r="M134" i="1"/>
  <c r="L134" i="1"/>
  <c r="L165" i="1"/>
  <c r="K134" i="1"/>
  <c r="K165" i="1"/>
  <c r="F134" i="1"/>
  <c r="F165" i="1"/>
  <c r="A134" i="1"/>
  <c r="D103" i="1"/>
  <c r="C103" i="1"/>
  <c r="C85" i="1"/>
  <c r="C104" i="1"/>
  <c r="D85" i="1"/>
  <c r="D104" i="1"/>
  <c r="D135" i="1" s="1"/>
  <c r="D166" i="1" s="1"/>
  <c r="I85" i="1"/>
  <c r="J84" i="1"/>
  <c r="I37" i="1"/>
  <c r="H37" i="1"/>
  <c r="H134" i="1"/>
  <c r="H165" i="1"/>
  <c r="G37" i="1"/>
  <c r="G134" i="1"/>
  <c r="D37" i="1"/>
  <c r="D134" i="1" s="1"/>
  <c r="D165" i="1" s="1"/>
  <c r="C37" i="1"/>
  <c r="C134" i="1" s="1"/>
  <c r="C165" i="1" s="1"/>
  <c r="J20" i="1"/>
  <c r="J37" i="1"/>
  <c r="R133" i="1"/>
  <c r="R164" i="1" s="1"/>
  <c r="Q133" i="1"/>
  <c r="Q164" i="1"/>
  <c r="P133" i="1"/>
  <c r="P164" i="1" s="1"/>
  <c r="O133" i="1"/>
  <c r="O164" i="1"/>
  <c r="N133" i="1"/>
  <c r="N164" i="1" s="1"/>
  <c r="M133" i="1"/>
  <c r="L133" i="1"/>
  <c r="L164" i="1"/>
  <c r="K133" i="1"/>
  <c r="K164" i="1"/>
  <c r="F133" i="1"/>
  <c r="F164" i="1"/>
  <c r="A133" i="1"/>
  <c r="I36" i="1"/>
  <c r="I133" i="1"/>
  <c r="H36" i="1"/>
  <c r="H133" i="1" s="1"/>
  <c r="H164" i="1" s="1"/>
  <c r="G36" i="1"/>
  <c r="G133" i="1"/>
  <c r="D36" i="1"/>
  <c r="D133" i="1" s="1"/>
  <c r="D164" i="1" s="1"/>
  <c r="C36" i="1"/>
  <c r="J19" i="1"/>
  <c r="J36" i="1" s="1"/>
  <c r="R132" i="1"/>
  <c r="R163" i="1"/>
  <c r="Q132" i="1"/>
  <c r="Q163" i="1" s="1"/>
  <c r="P132" i="1"/>
  <c r="P163" i="1"/>
  <c r="O132" i="1"/>
  <c r="O163" i="1" s="1"/>
  <c r="N132" i="1"/>
  <c r="N163" i="1"/>
  <c r="M132" i="1"/>
  <c r="L132" i="1"/>
  <c r="L163" i="1"/>
  <c r="K132" i="1"/>
  <c r="K163" i="1" s="1"/>
  <c r="F132" i="1"/>
  <c r="F163" i="1"/>
  <c r="A132" i="1"/>
  <c r="I101" i="1"/>
  <c r="C101" i="1"/>
  <c r="D101" i="1"/>
  <c r="I67" i="1"/>
  <c r="J66" i="1"/>
  <c r="J67" i="1" s="1"/>
  <c r="D67" i="1"/>
  <c r="I35" i="1"/>
  <c r="I132" i="1" s="1"/>
  <c r="H35" i="1"/>
  <c r="H132" i="1"/>
  <c r="H163" i="1" s="1"/>
  <c r="G35" i="1"/>
  <c r="G132" i="1"/>
  <c r="D35" i="1"/>
  <c r="C35" i="1"/>
  <c r="C132" i="1" s="1"/>
  <c r="C163" i="1" s="1"/>
  <c r="J18" i="1"/>
  <c r="J35" i="1" s="1"/>
  <c r="R131" i="1"/>
  <c r="R162" i="1"/>
  <c r="Q131" i="1"/>
  <c r="Q162" i="1" s="1"/>
  <c r="P131" i="1"/>
  <c r="P162" i="1"/>
  <c r="O131" i="1"/>
  <c r="O162" i="1" s="1"/>
  <c r="N131" i="1"/>
  <c r="N162" i="1"/>
  <c r="M131" i="1"/>
  <c r="L131" i="1"/>
  <c r="L162" i="1" s="1"/>
  <c r="K131" i="1"/>
  <c r="K162" i="1"/>
  <c r="F131" i="1"/>
  <c r="F162" i="1" s="1"/>
  <c r="A131" i="1"/>
  <c r="J100" i="1"/>
  <c r="C100" i="1"/>
  <c r="I34" i="1"/>
  <c r="I131" i="1"/>
  <c r="H34" i="1"/>
  <c r="H131" i="1" s="1"/>
  <c r="H162" i="1" s="1"/>
  <c r="G34" i="1"/>
  <c r="G131" i="1"/>
  <c r="D34" i="1"/>
  <c r="C34" i="1"/>
  <c r="J17" i="1"/>
  <c r="J34" i="1"/>
  <c r="R130" i="1"/>
  <c r="R161" i="1" s="1"/>
  <c r="Q130" i="1"/>
  <c r="Q161" i="1"/>
  <c r="P130" i="1"/>
  <c r="P161" i="1" s="1"/>
  <c r="O130" i="1"/>
  <c r="O161" i="1"/>
  <c r="N130" i="1"/>
  <c r="N161" i="1" s="1"/>
  <c r="M130" i="1"/>
  <c r="L130" i="1"/>
  <c r="L161" i="1" s="1"/>
  <c r="K130" i="1"/>
  <c r="K161" i="1"/>
  <c r="F130" i="1"/>
  <c r="F161" i="1" s="1"/>
  <c r="A130" i="1"/>
  <c r="J99" i="1"/>
  <c r="C99" i="1"/>
  <c r="I33" i="1"/>
  <c r="I130" i="1"/>
  <c r="H33" i="1"/>
  <c r="H130" i="1" s="1"/>
  <c r="H161" i="1" s="1"/>
  <c r="G33" i="1"/>
  <c r="G130" i="1" s="1"/>
  <c r="D33" i="1"/>
  <c r="D130" i="1"/>
  <c r="D161" i="1"/>
  <c r="C33" i="1"/>
  <c r="C130" i="1" s="1"/>
  <c r="C161" i="1" s="1"/>
  <c r="J16" i="1"/>
  <c r="J33" i="1"/>
  <c r="R129" i="1"/>
  <c r="R160" i="1" s="1"/>
  <c r="Q129" i="1"/>
  <c r="Q160" i="1"/>
  <c r="P129" i="1"/>
  <c r="P160" i="1" s="1"/>
  <c r="O129" i="1"/>
  <c r="O160" i="1"/>
  <c r="N129" i="1"/>
  <c r="N160" i="1" s="1"/>
  <c r="M129" i="1"/>
  <c r="L129" i="1"/>
  <c r="L160" i="1"/>
  <c r="K129" i="1"/>
  <c r="K160" i="1" s="1"/>
  <c r="F129" i="1"/>
  <c r="F160" i="1"/>
  <c r="A129" i="1"/>
  <c r="I98" i="1"/>
  <c r="J98" i="1"/>
  <c r="C98" i="1"/>
  <c r="I61" i="1"/>
  <c r="J60" i="1"/>
  <c r="J61" i="1"/>
  <c r="I32" i="1"/>
  <c r="I129" i="1" s="1"/>
  <c r="I160" i="1" s="1"/>
  <c r="H32" i="1"/>
  <c r="H129" i="1"/>
  <c r="H160" i="1"/>
  <c r="G32" i="1"/>
  <c r="G129" i="1" s="1"/>
  <c r="D32" i="1"/>
  <c r="C32" i="1"/>
  <c r="C129" i="1" s="1"/>
  <c r="C160" i="1" s="1"/>
  <c r="J15" i="1"/>
  <c r="J32" i="1"/>
  <c r="I97" i="1"/>
  <c r="J97" i="1" s="1"/>
  <c r="R128" i="1"/>
  <c r="R159" i="1"/>
  <c r="Q128" i="1"/>
  <c r="Q159" i="1" s="1"/>
  <c r="P128" i="1"/>
  <c r="P159" i="1"/>
  <c r="O128" i="1"/>
  <c r="O159" i="1" s="1"/>
  <c r="N128" i="1"/>
  <c r="N159" i="1"/>
  <c r="M128" i="1"/>
  <c r="L128" i="1"/>
  <c r="L159" i="1"/>
  <c r="K128" i="1"/>
  <c r="K159" i="1" s="1"/>
  <c r="F128" i="1"/>
  <c r="F159" i="1"/>
  <c r="A128" i="1"/>
  <c r="I31" i="1"/>
  <c r="I128" i="1" s="1"/>
  <c r="H31" i="1"/>
  <c r="H128" i="1" s="1"/>
  <c r="H159" i="1" s="1"/>
  <c r="G31" i="1"/>
  <c r="G128" i="1"/>
  <c r="D31" i="1"/>
  <c r="D128" i="1" s="1"/>
  <c r="D159" i="1" s="1"/>
  <c r="C31" i="1"/>
  <c r="J14" i="1"/>
  <c r="J31" i="1" s="1"/>
  <c r="C97" i="1"/>
  <c r="C128" i="1"/>
  <c r="C159" i="1" s="1"/>
  <c r="I55" i="1"/>
  <c r="J54" i="1"/>
  <c r="J55" i="1"/>
  <c r="D55" i="1"/>
  <c r="R127" i="1"/>
  <c r="R158" i="1"/>
  <c r="Q127" i="1"/>
  <c r="Q158" i="1" s="1"/>
  <c r="P127" i="1"/>
  <c r="P158" i="1"/>
  <c r="O127" i="1"/>
  <c r="O158" i="1" s="1"/>
  <c r="N127" i="1"/>
  <c r="N158" i="1"/>
  <c r="M127" i="1"/>
  <c r="L127" i="1"/>
  <c r="L158" i="1" s="1"/>
  <c r="K127" i="1"/>
  <c r="K158" i="1"/>
  <c r="F127" i="1"/>
  <c r="F158" i="1" s="1"/>
  <c r="A127" i="1"/>
  <c r="I96" i="1"/>
  <c r="I127" i="1" s="1"/>
  <c r="J127" i="1" s="1"/>
  <c r="C79" i="1"/>
  <c r="I79" i="1"/>
  <c r="J78" i="1"/>
  <c r="J79" i="1"/>
  <c r="J96" i="1"/>
  <c r="I30" i="1"/>
  <c r="H30" i="1"/>
  <c r="H127" i="1"/>
  <c r="H158" i="1" s="1"/>
  <c r="G30" i="1"/>
  <c r="G127" i="1"/>
  <c r="D30" i="1"/>
  <c r="C30" i="1"/>
  <c r="J13" i="1"/>
  <c r="J30" i="1"/>
  <c r="R126" i="1"/>
  <c r="R157" i="1" s="1"/>
  <c r="Q126" i="1"/>
  <c r="Q157" i="1"/>
  <c r="P126" i="1"/>
  <c r="P157" i="1" s="1"/>
  <c r="O126" i="1"/>
  <c r="O157" i="1"/>
  <c r="N126" i="1"/>
  <c r="N157" i="1" s="1"/>
  <c r="M126" i="1"/>
  <c r="L126" i="1"/>
  <c r="L157" i="1"/>
  <c r="K126" i="1"/>
  <c r="K157" i="1" s="1"/>
  <c r="F126" i="1"/>
  <c r="F157" i="1"/>
  <c r="A126" i="1"/>
  <c r="I95" i="1"/>
  <c r="D95" i="1"/>
  <c r="C95" i="1"/>
  <c r="C126" i="1" s="1"/>
  <c r="J47" i="1"/>
  <c r="J95" i="1" s="1"/>
  <c r="I48" i="1"/>
  <c r="I29" i="1"/>
  <c r="I126" i="1" s="1"/>
  <c r="J126" i="1" s="1"/>
  <c r="J157" i="1" s="1"/>
  <c r="H29" i="1"/>
  <c r="H126" i="1"/>
  <c r="H157" i="1"/>
  <c r="G29" i="1"/>
  <c r="G126" i="1" s="1"/>
  <c r="D29" i="1"/>
  <c r="D126" i="1"/>
  <c r="D157" i="1" s="1"/>
  <c r="C29" i="1"/>
  <c r="C157" i="1"/>
  <c r="J12" i="1"/>
  <c r="J29" i="1" s="1"/>
  <c r="J94" i="1"/>
  <c r="I94" i="1"/>
  <c r="C94" i="1"/>
  <c r="D94" i="1"/>
  <c r="D125" i="1"/>
  <c r="P90" i="1"/>
  <c r="O90" i="1"/>
  <c r="L90" i="1"/>
  <c r="K90" i="1"/>
  <c r="J90" i="1"/>
  <c r="I90" i="1"/>
  <c r="D90" i="1"/>
  <c r="E90" i="1"/>
  <c r="C90" i="1"/>
  <c r="E88" i="1"/>
  <c r="B89" i="1"/>
  <c r="E89" i="1"/>
  <c r="B93" i="1"/>
  <c r="B124" i="1" s="1"/>
  <c r="E82" i="1"/>
  <c r="B83" i="1"/>
  <c r="E76" i="1"/>
  <c r="B77" i="1" s="1"/>
  <c r="E77" i="1" s="1"/>
  <c r="B78" i="1" s="1"/>
  <c r="E78" i="1"/>
  <c r="E70" i="1"/>
  <c r="B71" i="1" s="1"/>
  <c r="E71" i="1" s="1"/>
  <c r="B72" i="1" s="1"/>
  <c r="E72" i="1" s="1"/>
  <c r="E64" i="1"/>
  <c r="B65" i="1"/>
  <c r="E65" i="1"/>
  <c r="B66" i="1" s="1"/>
  <c r="E66" i="1" s="1"/>
  <c r="E58" i="1"/>
  <c r="B59" i="1"/>
  <c r="E59" i="1" s="1"/>
  <c r="B60" i="1" s="1"/>
  <c r="E60" i="1" s="1"/>
  <c r="E51" i="1"/>
  <c r="B52" i="1" s="1"/>
  <c r="E52" i="1" s="1"/>
  <c r="B53" i="1" s="1"/>
  <c r="E53" i="1"/>
  <c r="B54" i="1" s="1"/>
  <c r="E54" i="1" s="1"/>
  <c r="E45" i="1"/>
  <c r="B46" i="1"/>
  <c r="E46" i="1" s="1"/>
  <c r="B47" i="1" s="1"/>
  <c r="E47" i="1" s="1"/>
  <c r="I28" i="1"/>
  <c r="H28" i="1"/>
  <c r="H125" i="1" s="1"/>
  <c r="H156" i="1" s="1"/>
  <c r="G28" i="1"/>
  <c r="G125" i="1" s="1"/>
  <c r="D28" i="1"/>
  <c r="C28" i="1"/>
  <c r="C125" i="1"/>
  <c r="B27" i="1"/>
  <c r="E10" i="1"/>
  <c r="B11" i="1"/>
  <c r="E11" i="1" s="1"/>
  <c r="B12" i="1" s="1"/>
  <c r="E12" i="1" s="1"/>
  <c r="B13" i="1" s="1"/>
  <c r="D152" i="1"/>
  <c r="C152" i="1"/>
  <c r="E152" i="1" s="1"/>
  <c r="D61" i="1"/>
  <c r="D48" i="1"/>
  <c r="P85" i="1"/>
  <c r="O85" i="1"/>
  <c r="L85" i="1"/>
  <c r="K85" i="1"/>
  <c r="C23" i="1"/>
  <c r="J152" i="1"/>
  <c r="I152" i="1"/>
  <c r="C55" i="1"/>
  <c r="E55" i="1"/>
  <c r="K55" i="1"/>
  <c r="L55" i="1"/>
  <c r="O55" i="1"/>
  <c r="P55" i="1"/>
  <c r="P79" i="1"/>
  <c r="O79" i="1"/>
  <c r="L79" i="1"/>
  <c r="K79" i="1"/>
  <c r="C48" i="1"/>
  <c r="E48" i="1" s="1"/>
  <c r="C67" i="1"/>
  <c r="E67" i="1"/>
  <c r="J121" i="1"/>
  <c r="C61" i="1"/>
  <c r="E61" i="1"/>
  <c r="J11" i="1"/>
  <c r="J23" i="1"/>
  <c r="P73" i="1"/>
  <c r="O73" i="1"/>
  <c r="L73" i="1"/>
  <c r="K73" i="1"/>
  <c r="P67" i="1"/>
  <c r="O67" i="1"/>
  <c r="L67" i="1"/>
  <c r="K67" i="1"/>
  <c r="P61" i="1"/>
  <c r="O61" i="1"/>
  <c r="L61" i="1"/>
  <c r="K61" i="1"/>
  <c r="P48" i="1"/>
  <c r="O48" i="1"/>
  <c r="L48" i="1"/>
  <c r="K48" i="1"/>
  <c r="Q125" i="1"/>
  <c r="Q156" i="1"/>
  <c r="O125" i="1"/>
  <c r="O156" i="1" s="1"/>
  <c r="O167" i="1" s="1"/>
  <c r="O136" i="1"/>
  <c r="N125" i="1"/>
  <c r="N156" i="1" s="1"/>
  <c r="M125" i="1"/>
  <c r="K125" i="1"/>
  <c r="K156" i="1" s="1"/>
  <c r="K136" i="1"/>
  <c r="A125" i="1"/>
  <c r="L125" i="1"/>
  <c r="L136" i="1"/>
  <c r="L156" i="1"/>
  <c r="R125" i="1"/>
  <c r="R156" i="1" s="1"/>
  <c r="F125" i="1"/>
  <c r="F156" i="1"/>
  <c r="F167" i="1" s="1"/>
  <c r="P125" i="1"/>
  <c r="P156" i="1"/>
  <c r="P167" i="1"/>
  <c r="O105" i="1"/>
  <c r="P105" i="1"/>
  <c r="J48" i="1"/>
  <c r="J85" i="1"/>
  <c r="J73" i="1"/>
  <c r="D132" i="1"/>
  <c r="D163" i="1"/>
  <c r="E121" i="1"/>
  <c r="E73" i="1"/>
  <c r="P136" i="1"/>
  <c r="J101" i="1"/>
  <c r="B28" i="1"/>
  <c r="B125" i="1" s="1"/>
  <c r="J28" i="1"/>
  <c r="J39" i="1" s="1"/>
  <c r="D131" i="1"/>
  <c r="D162" i="1"/>
  <c r="J158" i="1"/>
  <c r="D127" i="1"/>
  <c r="D158" i="1" s="1"/>
  <c r="J130" i="1"/>
  <c r="J161" i="1"/>
  <c r="I161" i="1"/>
  <c r="D129" i="1"/>
  <c r="D160" i="1"/>
  <c r="C131" i="1"/>
  <c r="C162" i="1" s="1"/>
  <c r="I134" i="1"/>
  <c r="J134" i="1"/>
  <c r="J165" i="1"/>
  <c r="C39" i="1"/>
  <c r="D39" i="1"/>
  <c r="I158" i="1"/>
  <c r="I165" i="1"/>
  <c r="C135" i="1"/>
  <c r="C166" i="1" s="1"/>
  <c r="E83" i="1"/>
  <c r="B84" i="1" s="1"/>
  <c r="E84" i="1" s="1"/>
  <c r="I164" i="1"/>
  <c r="J133" i="1"/>
  <c r="J164" i="1"/>
  <c r="E85" i="1"/>
  <c r="I135" i="1"/>
  <c r="J135" i="1"/>
  <c r="J166" i="1" s="1"/>
  <c r="I166" i="1"/>
  <c r="B29" i="1"/>
  <c r="J129" i="1"/>
  <c r="J160" i="1"/>
  <c r="C156" i="1"/>
  <c r="C167" i="1" s="1"/>
  <c r="D156" i="1"/>
  <c r="D167" i="1" s="1"/>
  <c r="D136" i="1"/>
  <c r="J131" i="1"/>
  <c r="J162" i="1"/>
  <c r="I162" i="1"/>
  <c r="B94" i="1"/>
  <c r="E94" i="1" s="1"/>
  <c r="B95" i="1" s="1"/>
  <c r="E95" i="1" s="1"/>
  <c r="B96" i="1" s="1"/>
  <c r="E96" i="1" s="1"/>
  <c r="B97" i="1" s="1"/>
  <c r="E97" i="1" s="1"/>
  <c r="B98" i="1" s="1"/>
  <c r="E98" i="1" s="1"/>
  <c r="B99" i="1" s="1"/>
  <c r="E99" i="1" s="1"/>
  <c r="B100" i="1" s="1"/>
  <c r="E100" i="1" s="1"/>
  <c r="B101" i="1" s="1"/>
  <c r="E101" i="1" s="1"/>
  <c r="B102" i="1" s="1"/>
  <c r="E102" i="1" s="1"/>
  <c r="B103" i="1" s="1"/>
  <c r="E103" i="1" s="1"/>
  <c r="B104" i="1" s="1"/>
  <c r="E104" i="1" s="1"/>
  <c r="IV152" i="1"/>
  <c r="I157" i="1"/>
  <c r="C96" i="1"/>
  <c r="C127" i="1"/>
  <c r="C158" i="1"/>
  <c r="C102" i="1"/>
  <c r="C133" i="1"/>
  <c r="C164" i="1"/>
  <c r="E23" i="1"/>
  <c r="D105" i="1"/>
  <c r="E105" i="1" s="1"/>
  <c r="I105" i="1"/>
  <c r="D79" i="1"/>
  <c r="E79" i="1" s="1"/>
  <c r="E29" i="1"/>
  <c r="C105" i="1"/>
  <c r="C136" i="1"/>
  <c r="B156" i="1" l="1"/>
  <c r="E125" i="1"/>
  <c r="E156" i="1" s="1"/>
  <c r="E13" i="1"/>
  <c r="B14" i="1" s="1"/>
  <c r="B30" i="1"/>
  <c r="E28" i="1"/>
  <c r="J105" i="1"/>
  <c r="B126" i="1"/>
  <c r="E39" i="1"/>
  <c r="I163" i="1"/>
  <c r="J132" i="1"/>
  <c r="J163" i="1" s="1"/>
  <c r="IV23" i="1"/>
  <c r="I39" i="1"/>
  <c r="I125" i="1"/>
  <c r="B155" i="1"/>
  <c r="E167" i="1" s="1"/>
  <c r="E136" i="1"/>
  <c r="J128" i="1"/>
  <c r="J159" i="1" s="1"/>
  <c r="I159" i="1"/>
  <c r="E93" i="1"/>
  <c r="B157" i="1" l="1"/>
  <c r="E126" i="1"/>
  <c r="E157" i="1" s="1"/>
  <c r="E14" i="1"/>
  <c r="B15" i="1" s="1"/>
  <c r="B31" i="1"/>
  <c r="J125" i="1"/>
  <c r="I156" i="1"/>
  <c r="I167" i="1" s="1"/>
  <c r="I136" i="1"/>
  <c r="E30" i="1"/>
  <c r="B127" i="1"/>
  <c r="E15" i="1" l="1"/>
  <c r="B16" i="1" s="1"/>
  <c r="B32" i="1"/>
  <c r="B158" i="1"/>
  <c r="E127" i="1"/>
  <c r="E158" i="1" s="1"/>
  <c r="J156" i="1"/>
  <c r="J167" i="1" s="1"/>
  <c r="J136" i="1"/>
  <c r="E31" i="1"/>
  <c r="B128" i="1"/>
  <c r="E32" i="1" l="1"/>
  <c r="B129" i="1"/>
  <c r="E16" i="1"/>
  <c r="B17" i="1" s="1"/>
  <c r="B33" i="1"/>
  <c r="B159" i="1"/>
  <c r="E128" i="1"/>
  <c r="E159" i="1" s="1"/>
  <c r="B34" i="1" l="1"/>
  <c r="E17" i="1"/>
  <c r="B18" i="1" s="1"/>
  <c r="E129" i="1"/>
  <c r="E160" i="1" s="1"/>
  <c r="B160" i="1"/>
  <c r="B130" i="1"/>
  <c r="E33" i="1"/>
  <c r="B35" i="1" l="1"/>
  <c r="E18" i="1"/>
  <c r="B19" i="1" s="1"/>
  <c r="B161" i="1"/>
  <c r="E130" i="1"/>
  <c r="E161" i="1" s="1"/>
  <c r="B131" i="1"/>
  <c r="E34" i="1"/>
  <c r="E19" i="1" l="1"/>
  <c r="B20" i="1" s="1"/>
  <c r="B36" i="1"/>
  <c r="E131" i="1"/>
  <c r="E162" i="1" s="1"/>
  <c r="B162" i="1"/>
  <c r="E35" i="1"/>
  <c r="B132" i="1"/>
  <c r="B163" i="1" l="1"/>
  <c r="E132" i="1"/>
  <c r="E163" i="1" s="1"/>
  <c r="B133" i="1"/>
  <c r="E36" i="1"/>
  <c r="E20" i="1"/>
  <c r="B21" i="1" s="1"/>
  <c r="B37" i="1"/>
  <c r="B164" i="1" l="1"/>
  <c r="E133" i="1"/>
  <c r="E164" i="1" s="1"/>
  <c r="E37" i="1"/>
  <c r="B134" i="1"/>
  <c r="E21" i="1"/>
  <c r="B22" i="1" s="1"/>
  <c r="E22" i="1" s="1"/>
  <c r="B38" i="1"/>
  <c r="B165" i="1" l="1"/>
  <c r="E134" i="1"/>
  <c r="E165" i="1" s="1"/>
  <c r="E38" i="1"/>
  <c r="B135" i="1"/>
  <c r="B166" i="1" l="1"/>
  <c r="E135" i="1"/>
  <c r="E166" i="1" s="1"/>
</calcChain>
</file>

<file path=xl/sharedStrings.xml><?xml version="1.0" encoding="utf-8"?>
<sst xmlns="http://schemas.openxmlformats.org/spreadsheetml/2006/main" count="197" uniqueCount="53">
  <si>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</si>
  <si>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</si>
  <si>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</si>
  <si>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</si>
  <si>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</si>
  <si>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</si>
  <si>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</si>
  <si>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</si>
  <si>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</si>
  <si>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</si>
  <si>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</si>
  <si>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</si>
  <si>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</si>
  <si>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</si>
  <si>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</si>
  <si>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</si>
  <si>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</si>
  <si>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</si>
  <si>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</si>
  <si>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</si>
  <si>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</si>
  <si>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</si>
  <si>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</si>
  <si>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</si>
  <si>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</si>
  <si>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</si>
  <si>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</si>
  <si>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</si>
  <si>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</si>
  <si>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</si>
  <si>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Договор № 02-2-08/17-01  от 17.02.2017г .  Кредитор Департамент финансов Ярославской области   Дата погашения 13.02.2020г.  Вид обеспечения:без обеспечения.</t>
  </si>
  <si>
    <t>Договор № 02-2-08/17-04  от 26.04.2017г .  Кредитор Департамент финансов Ярославской области   Дата погашения 23.04.2020г.  Вид обеспечения:без обеспечения.</t>
  </si>
  <si>
    <t>Договор № 02-2-08/17-13  от 16.08.2017г .  Кредитор Департамент финансов Ярославской области   Дата погашения 13.08.2020г.  Вид обеспечения:без обеспечения.</t>
  </si>
  <si>
    <t>Договор № 02-2-08/17-07  от 26.05.2017г .  Кредитор Департамент финансов Ярославской области   Дата погашения 25.05.2020г.  Вид обеспечения:без обеспечения.</t>
  </si>
  <si>
    <t>Договор № 02-2-08/17-18  от 07.11.2017г .  Кредитор Департамент финансов Ярославской области   Дата погашения 05.11.2020г.  Вид обеспечения:без обеспечения.</t>
  </si>
  <si>
    <t>Муниципальный контракт № 0371300019518000009-0143476-01 от 12.03.2018г Кредитор  АО "«Газпромбанк»"    Дата погашения 10.03.2028г   Вид обеспечения: без обеспечения.</t>
  </si>
  <si>
    <t>итого</t>
  </si>
  <si>
    <t>Угличского муниципального района</t>
  </si>
  <si>
    <t>Договор № 02-2-08/20-01  от 31.01.2020г .  Кредитор Департамент финансов Ярославской области   Дата погашения 30.01.2023г.  Вид обеспечения:без обеспечения.</t>
  </si>
  <si>
    <t>февраль</t>
  </si>
  <si>
    <t>март</t>
  </si>
  <si>
    <t>Договор № 02-2-08/19-01(03)  от 26.03.2019г .  Кредитор Департамент финансов Ярославской области   Дата погашения 25.03.2030г.  Вид обеспечения:без обеспечения.</t>
  </si>
  <si>
    <t>Договор № 02-2-08/19-21(01)  от 21.10.2019г .  Кредитор Департамент финансов Ярославской области   Дата погашения 18.10.2030г.  Вид обеспечения:без обеспечения.</t>
  </si>
  <si>
    <t>апрель</t>
  </si>
  <si>
    <t>май</t>
  </si>
  <si>
    <t>июнь</t>
  </si>
  <si>
    <t>июль</t>
  </si>
  <si>
    <t>август</t>
  </si>
  <si>
    <t>сентябрь</t>
  </si>
  <si>
    <t>сетябрь</t>
  </si>
  <si>
    <t>октябрь</t>
  </si>
  <si>
    <t>на 01 декабря 2020г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</si>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</sst>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,##0.000"/>
    <numFmt numFmtId="180" formatCode="#,##0.0000000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6" fillId="0" borderId="0" xfId="0" applyFont="1" applyBorder="1"/>
    <xf numFmtId="0" fontId="7" fillId="0" borderId="0" xfId="0" applyFont="1"/>
    <xf numFmtId="1" fontId="7" fillId="0" borderId="0" xfId="0" applyNumberFormat="1" applyFont="1"/>
    <xf numFmtId="0" fontId="8" fillId="0" borderId="0" xfId="0" applyFont="1"/>
    <xf numFmtId="4" fontId="7" fillId="0" borderId="0" xfId="0" applyNumberFormat="1" applyFont="1"/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2" xfId="1" applyNumberFormat="1" applyFont="1" applyFill="1" applyBorder="1" applyAlignment="1" applyProtection="1">
      <alignment horizontal="centerContinuous"/>
      <protection hidden="1"/>
    </xf>
    <xf numFmtId="0" fontId="7" fillId="0" borderId="3" xfId="1" applyNumberFormat="1" applyFont="1" applyFill="1" applyBorder="1" applyAlignment="1" applyProtection="1">
      <alignment horizontal="centerContinuous"/>
      <protection hidden="1"/>
    </xf>
    <xf numFmtId="0" fontId="7" fillId="0" borderId="4" xfId="1" applyNumberFormat="1" applyFont="1" applyFill="1" applyBorder="1" applyAlignment="1" applyProtection="1">
      <alignment horizontal="centerContinuous"/>
      <protection hidden="1"/>
    </xf>
    <xf numFmtId="0" fontId="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6" xfId="1" applyNumberFormat="1" applyFont="1" applyFill="1" applyBorder="1" applyAlignment="1" applyProtection="1">
      <alignment horizontal="centerContinuous"/>
      <protection hidden="1"/>
    </xf>
    <xf numFmtId="0" fontId="7" fillId="0" borderId="7" xfId="1" applyNumberFormat="1" applyFont="1" applyFill="1" applyBorder="1" applyAlignment="1" applyProtection="1">
      <alignment horizontal="centerContinuous"/>
      <protection hidden="1"/>
    </xf>
    <xf numFmtId="0" fontId="7" fillId="0" borderId="8" xfId="1" applyNumberFormat="1" applyFont="1" applyFill="1" applyBorder="1" applyAlignment="1" applyProtection="1">
      <alignment horizontal="centerContinuous"/>
      <protection hidden="1"/>
    </xf>
    <xf numFmtId="0" fontId="7" fillId="0" borderId="9" xfId="1" applyNumberFormat="1" applyFont="1" applyFill="1" applyBorder="1" applyAlignment="1" applyProtection="1">
      <alignment horizontal="center" vertical="top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/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4" fontId="7" fillId="0" borderId="3" xfId="0" applyNumberFormat="1" applyFont="1" applyBorder="1"/>
    <xf numFmtId="4" fontId="7" fillId="0" borderId="8" xfId="0" applyNumberFormat="1" applyFont="1" applyBorder="1"/>
    <xf numFmtId="4" fontId="8" fillId="0" borderId="9" xfId="0" applyNumberFormat="1" applyFont="1" applyBorder="1" applyAlignment="1">
      <alignment horizontal="center"/>
    </xf>
    <xf numFmtId="4" fontId="8" fillId="0" borderId="8" xfId="0" applyNumberFormat="1" applyFont="1" applyBorder="1"/>
    <xf numFmtId="4" fontId="8" fillId="0" borderId="11" xfId="0" applyNumberFormat="1" applyFont="1" applyBorder="1"/>
    <xf numFmtId="4" fontId="8" fillId="0" borderId="9" xfId="0" applyNumberFormat="1" applyFont="1" applyBorder="1"/>
    <xf numFmtId="4" fontId="8" fillId="0" borderId="5" xfId="0" applyNumberFormat="1" applyFont="1" applyBorder="1"/>
    <xf numFmtId="4" fontId="8" fillId="0" borderId="6" xfId="0" applyNumberFormat="1" applyFont="1" applyBorder="1"/>
    <xf numFmtId="0" fontId="7" fillId="0" borderId="0" xfId="0" applyFont="1" applyFill="1" applyBorder="1"/>
    <xf numFmtId="0" fontId="8" fillId="0" borderId="8" xfId="0" applyFont="1" applyBorder="1"/>
    <xf numFmtId="4" fontId="8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7" fillId="0" borderId="11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6" xfId="0" applyFont="1" applyBorder="1"/>
    <xf numFmtId="0" fontId="8" fillId="0" borderId="0" xfId="0" applyFont="1" applyFill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4" fontId="7" fillId="0" borderId="1" xfId="0" applyNumberFormat="1" applyFont="1" applyBorder="1" applyAlignment="1">
      <alignment wrapText="1"/>
    </xf>
    <xf numFmtId="4" fontId="7" fillId="0" borderId="8" xfId="0" applyNumberFormat="1" applyFont="1" applyBorder="1" applyAlignment="1">
      <alignment wrapText="1"/>
    </xf>
    <xf numFmtId="4" fontId="7" fillId="0" borderId="7" xfId="0" applyNumberFormat="1" applyFont="1" applyBorder="1"/>
    <xf numFmtId="4" fontId="7" fillId="0" borderId="9" xfId="0" applyNumberFormat="1" applyFont="1" applyBorder="1" applyAlignment="1">
      <alignment horizontal="center"/>
    </xf>
    <xf numFmtId="4" fontId="7" fillId="0" borderId="11" xfId="0" applyNumberFormat="1" applyFont="1" applyBorder="1"/>
    <xf numFmtId="4" fontId="7" fillId="0" borderId="9" xfId="0" applyNumberFormat="1" applyFont="1" applyBorder="1"/>
    <xf numFmtId="1" fontId="3" fillId="0" borderId="0" xfId="0" applyNumberFormat="1" applyFont="1"/>
    <xf numFmtId="0" fontId="10" fillId="0" borderId="0" xfId="0" applyFont="1"/>
    <xf numFmtId="4" fontId="3" fillId="0" borderId="0" xfId="0" applyNumberFormat="1" applyFont="1"/>
    <xf numFmtId="4" fontId="7" fillId="0" borderId="4" xfId="0" applyNumberFormat="1" applyFont="1" applyBorder="1"/>
    <xf numFmtId="4" fontId="8" fillId="0" borderId="7" xfId="0" applyNumberFormat="1" applyFont="1" applyBorder="1"/>
    <xf numFmtId="4" fontId="7" fillId="0" borderId="2" xfId="0" applyNumberFormat="1" applyFont="1" applyBorder="1"/>
    <xf numFmtId="4" fontId="8" fillId="0" borderId="5" xfId="0" applyNumberFormat="1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7" fillId="0" borderId="0" xfId="0" applyFont="1" applyBorder="1"/>
    <xf numFmtId="0" fontId="10" fillId="0" borderId="0" xfId="0" applyFont="1" applyBorder="1" applyAlignment="1"/>
    <xf numFmtId="0" fontId="8" fillId="0" borderId="12" xfId="0" applyFont="1" applyBorder="1"/>
    <xf numFmtId="4" fontId="8" fillId="0" borderId="13" xfId="0" applyNumberFormat="1" applyFont="1" applyBorder="1" applyAlignment="1">
      <alignment horizontal="center"/>
    </xf>
    <xf numFmtId="4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7" fillId="0" borderId="15" xfId="0" applyFont="1" applyBorder="1" applyAlignment="1">
      <alignment wrapText="1"/>
    </xf>
    <xf numFmtId="0" fontId="7" fillId="0" borderId="5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2" xfId="0" applyFont="1" applyBorder="1" applyAlignment="1">
      <alignment wrapText="1"/>
    </xf>
    <xf numFmtId="4" fontId="7" fillId="0" borderId="13" xfId="0" applyNumberFormat="1" applyFont="1" applyBorder="1"/>
    <xf numFmtId="4" fontId="7" fillId="0" borderId="14" xfId="0" applyNumberFormat="1" applyFont="1" applyBorder="1"/>
    <xf numFmtId="14" fontId="7" fillId="2" borderId="16" xfId="0" applyNumberFormat="1" applyFont="1" applyFill="1" applyBorder="1" applyAlignment="1">
      <alignment horizontal="left"/>
    </xf>
    <xf numFmtId="4" fontId="7" fillId="0" borderId="17" xfId="0" applyNumberFormat="1" applyFont="1" applyBorder="1"/>
    <xf numFmtId="180" fontId="7" fillId="0" borderId="17" xfId="0" applyNumberFormat="1" applyFont="1" applyBorder="1"/>
    <xf numFmtId="4" fontId="7" fillId="0" borderId="18" xfId="0" applyNumberFormat="1" applyFont="1" applyBorder="1"/>
    <xf numFmtId="4" fontId="8" fillId="0" borderId="0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wrapText="1"/>
    </xf>
    <xf numFmtId="174" fontId="7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vertical="center" wrapText="1"/>
    </xf>
    <xf numFmtId="4" fontId="8" fillId="0" borderId="19" xfId="0" applyNumberFormat="1" applyFont="1" applyBorder="1"/>
    <xf numFmtId="4" fontId="8" fillId="0" borderId="1" xfId="0" applyNumberFormat="1" applyFont="1" applyBorder="1"/>
    <xf numFmtId="0" fontId="7" fillId="0" borderId="8" xfId="0" applyFont="1" applyBorder="1" applyAlignment="1">
      <alignment wrapText="1"/>
    </xf>
    <xf numFmtId="4" fontId="7" fillId="0" borderId="20" xfId="0" applyNumberFormat="1" applyFont="1" applyBorder="1"/>
    <xf numFmtId="0" fontId="7" fillId="0" borderId="13" xfId="0" applyFont="1" applyBorder="1"/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4" fontId="7" fillId="0" borderId="22" xfId="0" applyNumberFormat="1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8" xfId="0" applyFont="1" applyBorder="1"/>
    <xf numFmtId="0" fontId="7" fillId="3" borderId="0" xfId="0" applyFont="1" applyFill="1"/>
    <xf numFmtId="0" fontId="5" fillId="3" borderId="0" xfId="0" applyFont="1" applyFill="1"/>
    <xf numFmtId="4" fontId="7" fillId="0" borderId="25" xfId="0" applyNumberFormat="1" applyFont="1" applyBorder="1"/>
    <xf numFmtId="4" fontId="7" fillId="0" borderId="26" xfId="0" applyNumberFormat="1" applyFont="1" applyBorder="1"/>
    <xf numFmtId="14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/>
    <xf numFmtId="0" fontId="6" fillId="3" borderId="0" xfId="0" applyFont="1" applyFill="1"/>
    <xf numFmtId="0" fontId="7" fillId="3" borderId="1" xfId="0" applyFont="1" applyFill="1" applyBorder="1" applyAlignment="1">
      <alignment wrapText="1"/>
    </xf>
    <xf numFmtId="4" fontId="7" fillId="3" borderId="3" xfId="0" applyNumberFormat="1" applyFont="1" applyFill="1" applyBorder="1"/>
    <xf numFmtId="4" fontId="7" fillId="3" borderId="3" xfId="0" applyNumberFormat="1" applyFont="1" applyFill="1" applyBorder="1" applyAlignment="1">
      <alignment vertical="center" wrapText="1"/>
    </xf>
    <xf numFmtId="174" fontId="7" fillId="3" borderId="3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/>
    <xf numFmtId="4" fontId="8" fillId="3" borderId="8" xfId="0" applyNumberFormat="1" applyFont="1" applyFill="1" applyBorder="1" applyAlignment="1">
      <alignment horizontal="center"/>
    </xf>
    <xf numFmtId="4" fontId="8" fillId="3" borderId="6" xfId="0" applyNumberFormat="1" applyFont="1" applyFill="1" applyBorder="1"/>
    <xf numFmtId="4" fontId="8" fillId="3" borderId="8" xfId="0" applyNumberFormat="1" applyFont="1" applyFill="1" applyBorder="1"/>
    <xf numFmtId="4" fontId="8" fillId="3" borderId="6" xfId="0" applyNumberFormat="1" applyFont="1" applyFill="1" applyBorder="1" applyAlignment="1">
      <alignment vertical="center" wrapText="1"/>
    </xf>
    <xf numFmtId="4" fontId="8" fillId="3" borderId="5" xfId="0" applyNumberFormat="1" applyFont="1" applyFill="1" applyBorder="1"/>
    <xf numFmtId="0" fontId="8" fillId="3" borderId="0" xfId="0" applyFont="1" applyFill="1" applyBorder="1"/>
    <xf numFmtId="4" fontId="8" fillId="3" borderId="0" xfId="0" applyNumberFormat="1" applyFont="1" applyFill="1" applyBorder="1" applyAlignment="1">
      <alignment horizontal="center"/>
    </xf>
    <xf numFmtId="4" fontId="8" fillId="3" borderId="0" xfId="0" applyNumberFormat="1" applyFont="1" applyFill="1" applyBorder="1"/>
    <xf numFmtId="4" fontId="8" fillId="3" borderId="0" xfId="0" applyNumberFormat="1" applyFont="1" applyFill="1" applyBorder="1" applyAlignment="1">
      <alignment vertical="center" wrapText="1"/>
    </xf>
    <xf numFmtId="4" fontId="6" fillId="0" borderId="0" xfId="0" applyNumberFormat="1" applyFont="1"/>
    <xf numFmtId="0" fontId="8" fillId="0" borderId="11" xfId="0" applyFont="1" applyBorder="1"/>
    <xf numFmtId="4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vertical="center" wrapText="1"/>
    </xf>
    <xf numFmtId="0" fontId="7" fillId="0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11" xfId="1" applyFont="1" applyBorder="1" applyAlignment="1" applyProtection="1">
      <alignment horizontal="center"/>
      <protection hidden="1"/>
    </xf>
    <xf numFmtId="4" fontId="7" fillId="0" borderId="11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_Tmp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0"/>
  <sheetViews>
    <sheetView tabSelected="1" view="pageBreakPreview" zoomScale="124" zoomScaleNormal="100" zoomScaleSheetLayoutView="124" workbookViewId="0">
      <selection activeCell="A169" sqref="A169:IV172"/>
    </sheetView>
  </sheetViews>
  <sheetFormatPr defaultRowHeight="12.75" x14ac:dyDescent="0.2"/>
  <cols>
    <col min="1" max="1" width="8.5703125" customWidth="1"/>
    <col min="2" max="2" width="11.7109375" customWidth="1"/>
    <col min="3" max="3" width="12.5703125" customWidth="1"/>
    <col min="4" max="5" width="12.140625" customWidth="1"/>
    <col min="6" max="6" width="7.140625" customWidth="1"/>
    <col min="7" max="7" width="8.42578125" customWidth="1"/>
    <col min="8" max="8" width="5.28515625" customWidth="1"/>
    <col min="9" max="9" width="11.42578125" customWidth="1"/>
    <col min="10" max="10" width="11.140625" customWidth="1"/>
    <col min="11" max="11" width="5.7109375" customWidth="1"/>
    <col min="12" max="12" width="5" customWidth="1"/>
    <col min="13" max="13" width="4.28515625" customWidth="1"/>
    <col min="14" max="14" width="5" customWidth="1"/>
    <col min="15" max="15" width="7.28515625" customWidth="1"/>
    <col min="16" max="16" width="5.7109375" customWidth="1"/>
    <col min="17" max="17" width="4.7109375" customWidth="1"/>
    <col min="18" max="18" width="5.28515625" customWidth="1"/>
    <col min="19" max="19" width="9.140625" hidden="1" customWidth="1"/>
    <col min="20" max="20" width="0.28515625" hidden="1" customWidth="1"/>
    <col min="21" max="22" width="9.140625" hidden="1" customWidth="1"/>
  </cols>
  <sheetData>
    <row r="1" spans="1:18" s="2" customFormat="1" ht="15.75" x14ac:dyDescent="0.25">
      <c r="G1" s="129" t="s">
        <v>27</v>
      </c>
      <c r="H1" s="129"/>
      <c r="I1" s="129"/>
      <c r="J1" s="129"/>
      <c r="K1" s="129"/>
      <c r="L1" s="129"/>
      <c r="M1" s="59"/>
      <c r="Q1" s="60"/>
      <c r="R1" s="60"/>
    </row>
    <row r="2" spans="1:18" s="2" customFormat="1" ht="15.75" x14ac:dyDescent="0.25">
      <c r="G2" s="130" t="s">
        <v>37</v>
      </c>
      <c r="H2" s="130"/>
      <c r="I2" s="130"/>
      <c r="J2" s="130"/>
      <c r="K2" s="130"/>
      <c r="L2" s="130"/>
      <c r="M2" s="59"/>
      <c r="Q2" s="60"/>
      <c r="R2" s="60"/>
    </row>
    <row r="3" spans="1:18" s="8" customFormat="1" x14ac:dyDescent="0.2">
      <c r="G3" s="61"/>
      <c r="H3" s="2"/>
      <c r="I3" s="69" t="s">
        <v>51</v>
      </c>
      <c r="J3" s="69"/>
      <c r="K3" s="2"/>
      <c r="L3" s="2"/>
      <c r="M3" s="9"/>
      <c r="Q3" s="10"/>
      <c r="R3" s="10"/>
    </row>
    <row r="4" spans="1:18" ht="5.25" customHeight="1" thickBo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s="4" customFormat="1" ht="13.5" customHeight="1" thickBot="1" x14ac:dyDescent="0.25">
      <c r="A5" s="12"/>
      <c r="B5" s="13" t="s">
        <v>0</v>
      </c>
      <c r="C5" s="14"/>
      <c r="D5" s="14"/>
      <c r="E5" s="14"/>
      <c r="F5" s="15"/>
      <c r="G5" s="16" t="s">
        <v>1</v>
      </c>
      <c r="H5" s="17"/>
      <c r="I5" s="17"/>
      <c r="J5" s="17"/>
      <c r="K5" s="17"/>
      <c r="L5" s="18"/>
      <c r="M5" s="19" t="s">
        <v>2</v>
      </c>
      <c r="N5" s="17"/>
      <c r="O5" s="17"/>
      <c r="P5" s="17"/>
      <c r="Q5" s="18"/>
      <c r="R5" s="18"/>
    </row>
    <row r="6" spans="1:18" s="4" customFormat="1" ht="70.5" customHeight="1" thickBot="1" x14ac:dyDescent="0.25">
      <c r="A6" s="20" t="s">
        <v>10</v>
      </c>
      <c r="B6" s="21" t="s">
        <v>5</v>
      </c>
      <c r="C6" s="22" t="s">
        <v>3</v>
      </c>
      <c r="D6" s="22" t="s">
        <v>4</v>
      </c>
      <c r="E6" s="23" t="s">
        <v>9</v>
      </c>
      <c r="F6" s="26" t="s">
        <v>11</v>
      </c>
      <c r="G6" s="24" t="s">
        <v>12</v>
      </c>
      <c r="H6" s="26" t="s">
        <v>5</v>
      </c>
      <c r="I6" s="22" t="s">
        <v>6</v>
      </c>
      <c r="J6" s="25" t="s">
        <v>7</v>
      </c>
      <c r="K6" s="26" t="s">
        <v>9</v>
      </c>
      <c r="L6" s="76" t="s">
        <v>11</v>
      </c>
      <c r="M6" s="26" t="s">
        <v>8</v>
      </c>
      <c r="N6" s="26" t="s">
        <v>5</v>
      </c>
      <c r="O6" s="26" t="s">
        <v>6</v>
      </c>
      <c r="P6" s="27" t="s">
        <v>7</v>
      </c>
      <c r="Q6" s="26" t="s">
        <v>9</v>
      </c>
      <c r="R6" s="26" t="s">
        <v>11</v>
      </c>
    </row>
    <row r="7" spans="1:18" s="4" customFormat="1" ht="12" x14ac:dyDescent="0.2">
      <c r="A7" s="8"/>
      <c r="B7" s="10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5" customFormat="1" ht="12" x14ac:dyDescent="0.2">
      <c r="A8" s="28"/>
      <c r="B8" s="29"/>
      <c r="C8" s="30"/>
      <c r="D8" s="30"/>
      <c r="E8" s="30"/>
      <c r="F8" s="30"/>
      <c r="G8" s="30"/>
      <c r="H8" s="29"/>
      <c r="I8" s="30"/>
      <c r="J8" s="30"/>
      <c r="K8" s="30"/>
      <c r="L8" s="30"/>
      <c r="M8" s="30"/>
      <c r="N8" s="29"/>
      <c r="O8" s="30"/>
      <c r="P8" s="30"/>
      <c r="Q8" s="30"/>
      <c r="R8" s="30"/>
    </row>
    <row r="9" spans="1:18" s="5" customFormat="1" thickBot="1" x14ac:dyDescent="0.25">
      <c r="A9" s="133" t="s">
        <v>35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18" s="5" customFormat="1" ht="23.25" thickBot="1" x14ac:dyDescent="0.25">
      <c r="A10" s="77" t="s">
        <v>13</v>
      </c>
      <c r="B10" s="78">
        <v>16493000</v>
      </c>
      <c r="C10" s="78"/>
      <c r="D10" s="78"/>
      <c r="E10" s="78">
        <f>B10</f>
        <v>16493000</v>
      </c>
      <c r="F10" s="78"/>
      <c r="G10" s="78"/>
      <c r="H10" s="78">
        <v>0</v>
      </c>
      <c r="I10" s="78"/>
      <c r="J10" s="78"/>
      <c r="K10" s="78"/>
      <c r="L10" s="78"/>
      <c r="M10" s="78"/>
      <c r="N10" s="78">
        <v>0</v>
      </c>
      <c r="O10" s="78"/>
      <c r="P10" s="78"/>
      <c r="Q10" s="78"/>
      <c r="R10" s="79"/>
    </row>
    <row r="11" spans="1:18" s="5" customFormat="1" thickBot="1" x14ac:dyDescent="0.25">
      <c r="A11" s="80">
        <v>43843</v>
      </c>
      <c r="B11" s="81">
        <f t="shared" ref="B11:B16" si="0">E10</f>
        <v>16493000</v>
      </c>
      <c r="C11" s="81">
        <v>0</v>
      </c>
      <c r="D11" s="81">
        <v>167000</v>
      </c>
      <c r="E11" s="81">
        <f t="shared" ref="E11:E16" si="1">B11+C11-D11</f>
        <v>16326000</v>
      </c>
      <c r="F11" s="81">
        <v>0</v>
      </c>
      <c r="G11" s="82">
        <v>7.75</v>
      </c>
      <c r="H11" s="81">
        <v>0</v>
      </c>
      <c r="I11" s="81">
        <v>0</v>
      </c>
      <c r="J11" s="81">
        <f t="shared" ref="J11:J16" si="2">I11</f>
        <v>0</v>
      </c>
      <c r="K11" s="81">
        <v>0</v>
      </c>
      <c r="L11" s="81">
        <v>0</v>
      </c>
      <c r="M11" s="81"/>
      <c r="N11" s="81">
        <v>0</v>
      </c>
      <c r="O11" s="81">
        <v>0</v>
      </c>
      <c r="P11" s="81">
        <v>0</v>
      </c>
      <c r="Q11" s="81">
        <v>0</v>
      </c>
      <c r="R11" s="83">
        <v>0</v>
      </c>
    </row>
    <row r="12" spans="1:18" s="5" customFormat="1" thickBot="1" x14ac:dyDescent="0.25">
      <c r="A12" s="80">
        <v>43864</v>
      </c>
      <c r="B12" s="81">
        <f t="shared" si="0"/>
        <v>16326000</v>
      </c>
      <c r="C12" s="81">
        <v>0</v>
      </c>
      <c r="D12" s="81">
        <v>167000</v>
      </c>
      <c r="E12" s="81">
        <f t="shared" si="1"/>
        <v>16159000</v>
      </c>
      <c r="F12" s="81">
        <v>0</v>
      </c>
      <c r="G12" s="82">
        <v>7.75</v>
      </c>
      <c r="H12" s="81">
        <v>0</v>
      </c>
      <c r="I12" s="81">
        <v>107626.96</v>
      </c>
      <c r="J12" s="81">
        <f t="shared" si="2"/>
        <v>107626.96</v>
      </c>
      <c r="K12" s="81">
        <v>0</v>
      </c>
      <c r="L12" s="81">
        <v>0</v>
      </c>
      <c r="M12" s="81"/>
      <c r="N12" s="81">
        <v>0</v>
      </c>
      <c r="O12" s="81">
        <v>0</v>
      </c>
      <c r="P12" s="81">
        <v>0</v>
      </c>
      <c r="Q12" s="81">
        <v>0</v>
      </c>
      <c r="R12" s="83">
        <v>0</v>
      </c>
    </row>
    <row r="13" spans="1:18" s="5" customFormat="1" thickBot="1" x14ac:dyDescent="0.25">
      <c r="A13" s="80">
        <v>43892</v>
      </c>
      <c r="B13" s="81">
        <f t="shared" si="0"/>
        <v>16159000</v>
      </c>
      <c r="C13" s="81">
        <v>0</v>
      </c>
      <c r="D13" s="81">
        <v>167000</v>
      </c>
      <c r="E13" s="81">
        <f t="shared" si="1"/>
        <v>15992000</v>
      </c>
      <c r="F13" s="81">
        <v>0</v>
      </c>
      <c r="G13" s="82">
        <v>7.75</v>
      </c>
      <c r="H13" s="81">
        <v>0</v>
      </c>
      <c r="I13" s="81">
        <v>99333.83</v>
      </c>
      <c r="J13" s="81">
        <f t="shared" si="2"/>
        <v>99333.83</v>
      </c>
      <c r="K13" s="81">
        <v>0</v>
      </c>
      <c r="L13" s="81">
        <v>0</v>
      </c>
      <c r="M13" s="81"/>
      <c r="N13" s="81">
        <v>0</v>
      </c>
      <c r="O13" s="81">
        <v>0</v>
      </c>
      <c r="P13" s="81">
        <v>0</v>
      </c>
      <c r="Q13" s="81">
        <v>0</v>
      </c>
      <c r="R13" s="83">
        <v>0</v>
      </c>
    </row>
    <row r="14" spans="1:18" s="5" customFormat="1" thickBot="1" x14ac:dyDescent="0.25">
      <c r="A14" s="80">
        <v>43922</v>
      </c>
      <c r="B14" s="81">
        <f t="shared" si="0"/>
        <v>15992000</v>
      </c>
      <c r="C14" s="81">
        <v>0</v>
      </c>
      <c r="D14" s="81">
        <v>167000</v>
      </c>
      <c r="E14" s="81">
        <f t="shared" si="1"/>
        <v>15825000</v>
      </c>
      <c r="F14" s="81">
        <v>0</v>
      </c>
      <c r="G14" s="82">
        <v>7.75</v>
      </c>
      <c r="H14" s="81">
        <v>0</v>
      </c>
      <c r="I14" s="81">
        <v>105045.53</v>
      </c>
      <c r="J14" s="81">
        <f t="shared" si="2"/>
        <v>105045.53</v>
      </c>
      <c r="K14" s="81">
        <v>0</v>
      </c>
      <c r="L14" s="81">
        <v>0</v>
      </c>
      <c r="M14" s="81"/>
      <c r="N14" s="81">
        <v>0</v>
      </c>
      <c r="O14" s="81">
        <v>0</v>
      </c>
      <c r="P14" s="81">
        <v>0</v>
      </c>
      <c r="Q14" s="81">
        <v>0</v>
      </c>
      <c r="R14" s="83">
        <v>0</v>
      </c>
    </row>
    <row r="15" spans="1:18" s="5" customFormat="1" thickBot="1" x14ac:dyDescent="0.25">
      <c r="A15" s="80">
        <v>43957</v>
      </c>
      <c r="B15" s="81">
        <f t="shared" si="0"/>
        <v>15825000</v>
      </c>
      <c r="C15" s="81">
        <v>0</v>
      </c>
      <c r="D15" s="81">
        <v>167000</v>
      </c>
      <c r="E15" s="81">
        <f t="shared" si="1"/>
        <v>15658000</v>
      </c>
      <c r="F15" s="81">
        <v>0</v>
      </c>
      <c r="G15" s="82">
        <v>7.75</v>
      </c>
      <c r="H15" s="81">
        <v>0</v>
      </c>
      <c r="I15" s="81">
        <v>100563.03</v>
      </c>
      <c r="J15" s="81">
        <f t="shared" si="2"/>
        <v>100563.03</v>
      </c>
      <c r="K15" s="81">
        <v>0</v>
      </c>
      <c r="L15" s="81">
        <v>0</v>
      </c>
      <c r="M15" s="81"/>
      <c r="N15" s="81">
        <v>0</v>
      </c>
      <c r="O15" s="81">
        <v>0</v>
      </c>
      <c r="P15" s="81">
        <v>0</v>
      </c>
      <c r="Q15" s="81">
        <v>0</v>
      </c>
      <c r="R15" s="83">
        <v>0</v>
      </c>
    </row>
    <row r="16" spans="1:18" s="5" customFormat="1" thickBot="1" x14ac:dyDescent="0.25">
      <c r="A16" s="80">
        <v>43984</v>
      </c>
      <c r="B16" s="81">
        <f t="shared" si="0"/>
        <v>15658000</v>
      </c>
      <c r="C16" s="81">
        <v>0</v>
      </c>
      <c r="D16" s="81">
        <v>167000</v>
      </c>
      <c r="E16" s="81">
        <f t="shared" si="1"/>
        <v>15491000</v>
      </c>
      <c r="F16" s="81">
        <v>0</v>
      </c>
      <c r="G16" s="82">
        <v>7.75</v>
      </c>
      <c r="H16" s="81">
        <v>0</v>
      </c>
      <c r="I16" s="81">
        <v>102994.54</v>
      </c>
      <c r="J16" s="81">
        <f t="shared" si="2"/>
        <v>102994.54</v>
      </c>
      <c r="K16" s="81">
        <v>0</v>
      </c>
      <c r="L16" s="81">
        <v>0</v>
      </c>
      <c r="M16" s="81"/>
      <c r="N16" s="81">
        <v>0</v>
      </c>
      <c r="O16" s="81">
        <v>0</v>
      </c>
      <c r="P16" s="81">
        <v>0</v>
      </c>
      <c r="Q16" s="81">
        <v>0</v>
      </c>
      <c r="R16" s="83">
        <v>0</v>
      </c>
    </row>
    <row r="17" spans="1:256" s="5" customFormat="1" thickBot="1" x14ac:dyDescent="0.25">
      <c r="A17" s="80">
        <v>44015</v>
      </c>
      <c r="B17" s="81">
        <f t="shared" ref="B17:B22" si="3">E16</f>
        <v>15491000</v>
      </c>
      <c r="C17" s="81">
        <v>0</v>
      </c>
      <c r="D17" s="81">
        <v>167000</v>
      </c>
      <c r="E17" s="81">
        <f t="shared" ref="E17:E22" si="4">B17+C17-D17</f>
        <v>15324000</v>
      </c>
      <c r="F17" s="81">
        <v>0</v>
      </c>
      <c r="G17" s="82">
        <v>7.75</v>
      </c>
      <c r="H17" s="81">
        <v>0</v>
      </c>
      <c r="I17" s="81">
        <v>98476.67</v>
      </c>
      <c r="J17" s="81">
        <f t="shared" ref="J17:J22" si="5">I17</f>
        <v>98476.67</v>
      </c>
      <c r="K17" s="81">
        <v>0</v>
      </c>
      <c r="L17" s="81">
        <v>0</v>
      </c>
      <c r="M17" s="81"/>
      <c r="N17" s="81">
        <v>0</v>
      </c>
      <c r="O17" s="81">
        <v>0</v>
      </c>
      <c r="P17" s="81">
        <v>0</v>
      </c>
      <c r="Q17" s="81">
        <v>0</v>
      </c>
      <c r="R17" s="83">
        <v>0</v>
      </c>
    </row>
    <row r="18" spans="1:256" s="5" customFormat="1" thickBot="1" x14ac:dyDescent="0.25">
      <c r="A18" s="80">
        <v>44046</v>
      </c>
      <c r="B18" s="81">
        <f t="shared" si="3"/>
        <v>15324000</v>
      </c>
      <c r="C18" s="81">
        <v>0</v>
      </c>
      <c r="D18" s="81">
        <v>167000</v>
      </c>
      <c r="E18" s="81">
        <f t="shared" si="4"/>
        <v>15157000</v>
      </c>
      <c r="F18" s="81">
        <v>0</v>
      </c>
      <c r="G18" s="82">
        <v>7.75</v>
      </c>
      <c r="H18" s="81">
        <v>0</v>
      </c>
      <c r="I18" s="81">
        <v>100696</v>
      </c>
      <c r="J18" s="81">
        <f t="shared" si="5"/>
        <v>100696</v>
      </c>
      <c r="K18" s="81">
        <v>0</v>
      </c>
      <c r="L18" s="81">
        <v>0</v>
      </c>
      <c r="M18" s="81"/>
      <c r="N18" s="81">
        <v>0</v>
      </c>
      <c r="O18" s="81">
        <v>0</v>
      </c>
      <c r="P18" s="81">
        <v>0</v>
      </c>
      <c r="Q18" s="81">
        <v>0</v>
      </c>
      <c r="R18" s="83">
        <v>0</v>
      </c>
    </row>
    <row r="19" spans="1:256" s="5" customFormat="1" thickBot="1" x14ac:dyDescent="0.25">
      <c r="A19" s="80">
        <v>44076</v>
      </c>
      <c r="B19" s="81">
        <f t="shared" si="3"/>
        <v>15157000</v>
      </c>
      <c r="C19" s="81">
        <v>0</v>
      </c>
      <c r="D19" s="81">
        <v>167000</v>
      </c>
      <c r="E19" s="81">
        <f t="shared" si="4"/>
        <v>14990000</v>
      </c>
      <c r="F19" s="81">
        <v>0</v>
      </c>
      <c r="G19" s="82">
        <v>7.2</v>
      </c>
      <c r="H19" s="81">
        <v>0</v>
      </c>
      <c r="I19" s="81">
        <v>99599.78</v>
      </c>
      <c r="J19" s="81">
        <f t="shared" si="5"/>
        <v>99599.78</v>
      </c>
      <c r="K19" s="81">
        <v>0</v>
      </c>
      <c r="L19" s="81">
        <v>0</v>
      </c>
      <c r="M19" s="81"/>
      <c r="N19" s="81">
        <v>0</v>
      </c>
      <c r="O19" s="81">
        <v>0</v>
      </c>
      <c r="P19" s="81">
        <v>0</v>
      </c>
      <c r="Q19" s="81">
        <v>0</v>
      </c>
      <c r="R19" s="83">
        <v>0</v>
      </c>
    </row>
    <row r="20" spans="1:256" s="5" customFormat="1" thickBot="1" x14ac:dyDescent="0.25">
      <c r="A20" s="80">
        <v>44106</v>
      </c>
      <c r="B20" s="81">
        <f t="shared" si="3"/>
        <v>14990000</v>
      </c>
      <c r="C20" s="81">
        <v>0</v>
      </c>
      <c r="D20" s="81">
        <v>167000</v>
      </c>
      <c r="E20" s="81">
        <f t="shared" si="4"/>
        <v>14823000</v>
      </c>
      <c r="F20" s="81">
        <v>0</v>
      </c>
      <c r="G20" s="82">
        <v>7.2</v>
      </c>
      <c r="H20" s="81">
        <v>0</v>
      </c>
      <c r="I20" s="81">
        <v>88531.28</v>
      </c>
      <c r="J20" s="81">
        <f t="shared" si="5"/>
        <v>88531.28</v>
      </c>
      <c r="K20" s="81">
        <v>0</v>
      </c>
      <c r="L20" s="81">
        <v>0</v>
      </c>
      <c r="M20" s="81"/>
      <c r="N20" s="81">
        <v>0</v>
      </c>
      <c r="O20" s="81">
        <v>0</v>
      </c>
      <c r="P20" s="81">
        <v>0</v>
      </c>
      <c r="Q20" s="81">
        <v>0</v>
      </c>
      <c r="R20" s="83">
        <v>0</v>
      </c>
    </row>
    <row r="21" spans="1:256" s="5" customFormat="1" thickBot="1" x14ac:dyDescent="0.25">
      <c r="A21" s="80">
        <v>44137</v>
      </c>
      <c r="B21" s="81">
        <f t="shared" si="3"/>
        <v>14823000</v>
      </c>
      <c r="C21" s="81">
        <v>0</v>
      </c>
      <c r="D21" s="81">
        <v>167000</v>
      </c>
      <c r="E21" s="81">
        <f t="shared" si="4"/>
        <v>14656000</v>
      </c>
      <c r="F21" s="81">
        <v>0</v>
      </c>
      <c r="G21" s="82">
        <v>7.2</v>
      </c>
      <c r="H21" s="81">
        <v>0</v>
      </c>
      <c r="I21" s="81">
        <v>90461.7</v>
      </c>
      <c r="J21" s="81">
        <f t="shared" si="5"/>
        <v>90461.7</v>
      </c>
      <c r="K21" s="81">
        <v>0</v>
      </c>
      <c r="L21" s="81">
        <v>0</v>
      </c>
      <c r="M21" s="81"/>
      <c r="N21" s="81">
        <v>0</v>
      </c>
      <c r="O21" s="81">
        <v>0</v>
      </c>
      <c r="P21" s="81">
        <v>0</v>
      </c>
      <c r="Q21" s="81">
        <v>0</v>
      </c>
      <c r="R21" s="83">
        <v>0</v>
      </c>
    </row>
    <row r="22" spans="1:256" s="5" customFormat="1" thickBot="1" x14ac:dyDescent="0.25">
      <c r="A22" s="80">
        <v>44152</v>
      </c>
      <c r="B22" s="81">
        <f t="shared" si="3"/>
        <v>14656000</v>
      </c>
      <c r="C22" s="81">
        <v>0</v>
      </c>
      <c r="D22" s="81">
        <v>167000</v>
      </c>
      <c r="E22" s="81">
        <f t="shared" si="4"/>
        <v>14489000</v>
      </c>
      <c r="F22" s="81">
        <v>0</v>
      </c>
      <c r="G22" s="82">
        <v>7.2</v>
      </c>
      <c r="H22" s="81">
        <v>0</v>
      </c>
      <c r="I22" s="81">
        <v>0</v>
      </c>
      <c r="J22" s="81">
        <f t="shared" si="5"/>
        <v>0</v>
      </c>
      <c r="K22" s="81">
        <v>0</v>
      </c>
      <c r="L22" s="81">
        <v>0</v>
      </c>
      <c r="M22" s="81"/>
      <c r="N22" s="81">
        <v>0</v>
      </c>
      <c r="O22" s="81">
        <v>0</v>
      </c>
      <c r="P22" s="81">
        <v>0</v>
      </c>
      <c r="Q22" s="81">
        <v>0</v>
      </c>
      <c r="R22" s="83">
        <v>0</v>
      </c>
    </row>
    <row r="23" spans="1:256" s="5" customFormat="1" thickBot="1" x14ac:dyDescent="0.25">
      <c r="A23" s="70" t="s">
        <v>20</v>
      </c>
      <c r="B23" s="71" t="s">
        <v>19</v>
      </c>
      <c r="C23" s="52">
        <f>SUM(C11:C11)</f>
        <v>0</v>
      </c>
      <c r="D23" s="52">
        <f>SUM(D11:D22)</f>
        <v>2004000</v>
      </c>
      <c r="E23" s="52">
        <f>B10+C23-D23</f>
        <v>14489000</v>
      </c>
      <c r="F23" s="52"/>
      <c r="G23" s="52"/>
      <c r="H23" s="71" t="s">
        <v>19</v>
      </c>
      <c r="I23" s="52">
        <f>SUM(I11:I22)</f>
        <v>993329.32</v>
      </c>
      <c r="J23" s="52">
        <f>SUM(J11:J22)</f>
        <v>993329.32</v>
      </c>
      <c r="K23" s="52"/>
      <c r="L23" s="52"/>
      <c r="M23" s="52"/>
      <c r="N23" s="71" t="s">
        <v>19</v>
      </c>
      <c r="O23" s="52">
        <v>0</v>
      </c>
      <c r="P23" s="52">
        <v>0</v>
      </c>
      <c r="Q23" s="52">
        <v>0</v>
      </c>
      <c r="R23" s="72">
        <v>0</v>
      </c>
      <c r="IV23" s="123">
        <f>SUM(C23:IU23)</f>
        <v>18479658.640000001</v>
      </c>
    </row>
    <row r="24" spans="1:256" s="5" customFormat="1" ht="12" x14ac:dyDescent="0.2">
      <c r="A24" s="28"/>
      <c r="B24" s="29"/>
      <c r="C24" s="30"/>
      <c r="D24" s="30"/>
      <c r="E24" s="30"/>
      <c r="F24" s="30"/>
      <c r="G24" s="30"/>
      <c r="H24" s="29"/>
      <c r="I24" s="30"/>
      <c r="J24" s="30"/>
      <c r="K24" s="30"/>
      <c r="L24" s="30"/>
      <c r="M24" s="30"/>
      <c r="N24" s="29"/>
      <c r="O24" s="30"/>
      <c r="P24" s="30"/>
      <c r="Q24" s="30"/>
      <c r="R24" s="30"/>
    </row>
    <row r="25" spans="1:256" s="7" customFormat="1" ht="12" x14ac:dyDescent="0.2">
      <c r="A25" s="28"/>
      <c r="B25" s="29"/>
      <c r="C25" s="30"/>
      <c r="D25" s="30"/>
      <c r="E25" s="30"/>
      <c r="F25" s="30"/>
      <c r="G25" s="30"/>
      <c r="H25" s="29"/>
      <c r="I25" s="30"/>
      <c r="J25" s="30"/>
      <c r="K25" s="30"/>
      <c r="L25" s="30"/>
      <c r="M25" s="30"/>
      <c r="N25" s="29"/>
      <c r="O25" s="30"/>
      <c r="P25" s="30"/>
      <c r="Q25" s="30"/>
      <c r="R25" s="30"/>
    </row>
    <row r="26" spans="1:256" s="4" customFormat="1" ht="12.75" customHeight="1" thickBot="1" x14ac:dyDescent="0.25">
      <c r="A26" s="132" t="s">
        <v>14</v>
      </c>
      <c r="B26" s="13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256" s="4" customFormat="1" ht="23.25" thickBot="1" x14ac:dyDescent="0.25">
      <c r="A27" s="31" t="s">
        <v>13</v>
      </c>
      <c r="B27" s="32">
        <f t="shared" ref="B27:B38" si="6">B10</f>
        <v>16493000</v>
      </c>
      <c r="C27" s="33"/>
      <c r="D27" s="32"/>
      <c r="E27" s="33"/>
      <c r="F27" s="32"/>
      <c r="G27" s="33"/>
      <c r="H27" s="32">
        <v>0</v>
      </c>
      <c r="I27" s="33"/>
      <c r="J27" s="32"/>
      <c r="K27" s="33"/>
      <c r="L27" s="32"/>
      <c r="M27" s="33"/>
      <c r="N27" s="32">
        <v>0</v>
      </c>
      <c r="O27" s="33"/>
      <c r="P27" s="32"/>
      <c r="Q27" s="33"/>
      <c r="R27" s="32"/>
    </row>
    <row r="28" spans="1:256" s="4" customFormat="1" thickBot="1" x14ac:dyDescent="0.25">
      <c r="A28" s="31" t="s">
        <v>28</v>
      </c>
      <c r="B28" s="32">
        <f t="shared" si="6"/>
        <v>16493000</v>
      </c>
      <c r="C28" s="32">
        <f t="shared" ref="C28:D38" si="7">C11</f>
        <v>0</v>
      </c>
      <c r="D28" s="32">
        <f t="shared" si="7"/>
        <v>167000</v>
      </c>
      <c r="E28" s="32">
        <f t="shared" ref="E28:E33" si="8">B28+C28-D28</f>
        <v>16326000</v>
      </c>
      <c r="F28" s="32">
        <v>0</v>
      </c>
      <c r="G28" s="32">
        <f t="shared" ref="G28:J38" si="9">G11</f>
        <v>7.75</v>
      </c>
      <c r="H28" s="32">
        <f t="shared" si="9"/>
        <v>0</v>
      </c>
      <c r="I28" s="32">
        <f t="shared" si="9"/>
        <v>0</v>
      </c>
      <c r="J28" s="32">
        <f t="shared" si="9"/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1:256" s="4" customFormat="1" thickBot="1" x14ac:dyDescent="0.25">
      <c r="A29" s="31" t="s">
        <v>39</v>
      </c>
      <c r="B29" s="32">
        <f t="shared" si="6"/>
        <v>16326000</v>
      </c>
      <c r="C29" s="32">
        <f t="shared" si="7"/>
        <v>0</v>
      </c>
      <c r="D29" s="32">
        <f t="shared" si="7"/>
        <v>167000</v>
      </c>
      <c r="E29" s="32">
        <f t="shared" si="8"/>
        <v>16159000</v>
      </c>
      <c r="F29" s="32">
        <v>0</v>
      </c>
      <c r="G29" s="32">
        <f t="shared" si="9"/>
        <v>7.75</v>
      </c>
      <c r="H29" s="32">
        <f t="shared" si="9"/>
        <v>0</v>
      </c>
      <c r="I29" s="32">
        <f t="shared" si="9"/>
        <v>107626.96</v>
      </c>
      <c r="J29" s="32">
        <f t="shared" si="9"/>
        <v>107626.96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0" spans="1:256" s="4" customFormat="1" thickBot="1" x14ac:dyDescent="0.25">
      <c r="A30" s="31" t="s">
        <v>40</v>
      </c>
      <c r="B30" s="32">
        <f t="shared" si="6"/>
        <v>16159000</v>
      </c>
      <c r="C30" s="32">
        <f t="shared" si="7"/>
        <v>0</v>
      </c>
      <c r="D30" s="32">
        <f t="shared" si="7"/>
        <v>167000</v>
      </c>
      <c r="E30" s="32">
        <f t="shared" si="8"/>
        <v>15992000</v>
      </c>
      <c r="F30" s="32">
        <v>0</v>
      </c>
      <c r="G30" s="32">
        <f t="shared" si="9"/>
        <v>7.75</v>
      </c>
      <c r="H30" s="32">
        <f t="shared" si="9"/>
        <v>0</v>
      </c>
      <c r="I30" s="32">
        <f t="shared" si="9"/>
        <v>99333.83</v>
      </c>
      <c r="J30" s="32">
        <f t="shared" si="9"/>
        <v>99333.83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1:256" s="4" customFormat="1" thickBot="1" x14ac:dyDescent="0.25">
      <c r="A31" s="31" t="s">
        <v>43</v>
      </c>
      <c r="B31" s="32">
        <f t="shared" si="6"/>
        <v>15992000</v>
      </c>
      <c r="C31" s="32">
        <f t="shared" si="7"/>
        <v>0</v>
      </c>
      <c r="D31" s="32">
        <f t="shared" si="7"/>
        <v>167000</v>
      </c>
      <c r="E31" s="32">
        <f t="shared" si="8"/>
        <v>15825000</v>
      </c>
      <c r="F31" s="32">
        <v>0</v>
      </c>
      <c r="G31" s="32">
        <f t="shared" si="9"/>
        <v>7.75</v>
      </c>
      <c r="H31" s="32">
        <f t="shared" si="9"/>
        <v>0</v>
      </c>
      <c r="I31" s="32">
        <f t="shared" si="9"/>
        <v>105045.53</v>
      </c>
      <c r="J31" s="32">
        <f t="shared" si="9"/>
        <v>105045.53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256" s="4" customFormat="1" thickBot="1" x14ac:dyDescent="0.25">
      <c r="A32" s="31" t="s">
        <v>44</v>
      </c>
      <c r="B32" s="32">
        <f t="shared" si="6"/>
        <v>15825000</v>
      </c>
      <c r="C32" s="32">
        <f t="shared" si="7"/>
        <v>0</v>
      </c>
      <c r="D32" s="32">
        <f t="shared" si="7"/>
        <v>167000</v>
      </c>
      <c r="E32" s="32">
        <f t="shared" si="8"/>
        <v>15658000</v>
      </c>
      <c r="F32" s="32">
        <v>0</v>
      </c>
      <c r="G32" s="32">
        <f t="shared" si="9"/>
        <v>7.75</v>
      </c>
      <c r="H32" s="32">
        <f t="shared" si="9"/>
        <v>0</v>
      </c>
      <c r="I32" s="32">
        <f t="shared" si="9"/>
        <v>100563.03</v>
      </c>
      <c r="J32" s="32">
        <f t="shared" si="9"/>
        <v>100563.03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</row>
    <row r="33" spans="1:18" s="4" customFormat="1" thickBot="1" x14ac:dyDescent="0.25">
      <c r="A33" s="31" t="s">
        <v>45</v>
      </c>
      <c r="B33" s="32">
        <f t="shared" si="6"/>
        <v>15658000</v>
      </c>
      <c r="C33" s="32">
        <f t="shared" si="7"/>
        <v>0</v>
      </c>
      <c r="D33" s="32">
        <f t="shared" si="7"/>
        <v>167000</v>
      </c>
      <c r="E33" s="32">
        <f t="shared" si="8"/>
        <v>15491000</v>
      </c>
      <c r="F33" s="32">
        <v>0</v>
      </c>
      <c r="G33" s="32">
        <f t="shared" si="9"/>
        <v>7.75</v>
      </c>
      <c r="H33" s="32">
        <f t="shared" si="9"/>
        <v>0</v>
      </c>
      <c r="I33" s="32">
        <f t="shared" si="9"/>
        <v>102994.54</v>
      </c>
      <c r="J33" s="32">
        <f t="shared" si="9"/>
        <v>102994.54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s="4" customFormat="1" thickBot="1" x14ac:dyDescent="0.25">
      <c r="A34" s="31" t="s">
        <v>46</v>
      </c>
      <c r="B34" s="32">
        <f t="shared" si="6"/>
        <v>15491000</v>
      </c>
      <c r="C34" s="32">
        <f t="shared" si="7"/>
        <v>0</v>
      </c>
      <c r="D34" s="32">
        <f t="shared" si="7"/>
        <v>167000</v>
      </c>
      <c r="E34" s="32">
        <f>B34+C34-D34</f>
        <v>15324000</v>
      </c>
      <c r="F34" s="32">
        <v>0</v>
      </c>
      <c r="G34" s="32">
        <f t="shared" si="9"/>
        <v>7.75</v>
      </c>
      <c r="H34" s="32">
        <f t="shared" si="9"/>
        <v>0</v>
      </c>
      <c r="I34" s="32">
        <f t="shared" si="9"/>
        <v>98476.67</v>
      </c>
      <c r="J34" s="32">
        <f t="shared" si="9"/>
        <v>98476.67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18" s="4" customFormat="1" thickBot="1" x14ac:dyDescent="0.25">
      <c r="A35" s="31" t="s">
        <v>47</v>
      </c>
      <c r="B35" s="32">
        <f t="shared" si="6"/>
        <v>15324000</v>
      </c>
      <c r="C35" s="32">
        <f t="shared" si="7"/>
        <v>0</v>
      </c>
      <c r="D35" s="32">
        <f t="shared" si="7"/>
        <v>167000</v>
      </c>
      <c r="E35" s="32">
        <f>B35+C35-D35</f>
        <v>15157000</v>
      </c>
      <c r="F35" s="32">
        <v>0</v>
      </c>
      <c r="G35" s="32">
        <f t="shared" si="9"/>
        <v>7.75</v>
      </c>
      <c r="H35" s="32">
        <f t="shared" si="9"/>
        <v>0</v>
      </c>
      <c r="I35" s="32">
        <f t="shared" si="9"/>
        <v>100696</v>
      </c>
      <c r="J35" s="32">
        <f t="shared" si="9"/>
        <v>100696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</row>
    <row r="36" spans="1:18" s="4" customFormat="1" thickBot="1" x14ac:dyDescent="0.25">
      <c r="A36" s="31" t="s">
        <v>48</v>
      </c>
      <c r="B36" s="32">
        <f t="shared" si="6"/>
        <v>15157000</v>
      </c>
      <c r="C36" s="32">
        <f t="shared" si="7"/>
        <v>0</v>
      </c>
      <c r="D36" s="32">
        <f t="shared" si="7"/>
        <v>167000</v>
      </c>
      <c r="E36" s="32">
        <f>B36+C36-D36</f>
        <v>14990000</v>
      </c>
      <c r="F36" s="32">
        <v>0</v>
      </c>
      <c r="G36" s="32">
        <f t="shared" si="9"/>
        <v>7.2</v>
      </c>
      <c r="H36" s="32">
        <f t="shared" si="9"/>
        <v>0</v>
      </c>
      <c r="I36" s="32">
        <f t="shared" si="9"/>
        <v>99599.78</v>
      </c>
      <c r="J36" s="32">
        <f t="shared" si="9"/>
        <v>99599.78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</row>
    <row r="37" spans="1:18" s="4" customFormat="1" thickBot="1" x14ac:dyDescent="0.25">
      <c r="A37" s="31" t="s">
        <v>50</v>
      </c>
      <c r="B37" s="32">
        <f t="shared" si="6"/>
        <v>14990000</v>
      </c>
      <c r="C37" s="32">
        <f t="shared" si="7"/>
        <v>0</v>
      </c>
      <c r="D37" s="32">
        <f t="shared" si="7"/>
        <v>167000</v>
      </c>
      <c r="E37" s="32">
        <f>B37+C37-D37</f>
        <v>14823000</v>
      </c>
      <c r="F37" s="32">
        <v>0</v>
      </c>
      <c r="G37" s="32">
        <f t="shared" si="9"/>
        <v>7.2</v>
      </c>
      <c r="H37" s="32">
        <f t="shared" si="9"/>
        <v>0</v>
      </c>
      <c r="I37" s="32">
        <f t="shared" si="9"/>
        <v>88531.28</v>
      </c>
      <c r="J37" s="32">
        <f t="shared" si="9"/>
        <v>88531.28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</row>
    <row r="38" spans="1:18" s="4" customFormat="1" thickBot="1" x14ac:dyDescent="0.25">
      <c r="A38" s="31" t="s">
        <v>52</v>
      </c>
      <c r="B38" s="32">
        <f t="shared" si="6"/>
        <v>14823000</v>
      </c>
      <c r="C38" s="32">
        <f t="shared" si="7"/>
        <v>0</v>
      </c>
      <c r="D38" s="32">
        <f>D21+D22</f>
        <v>334000</v>
      </c>
      <c r="E38" s="32">
        <f>B38+C38-D38</f>
        <v>14489000</v>
      </c>
      <c r="F38" s="32">
        <v>0</v>
      </c>
      <c r="G38" s="32">
        <f t="shared" si="9"/>
        <v>7.2</v>
      </c>
      <c r="H38" s="32">
        <f t="shared" si="9"/>
        <v>0</v>
      </c>
      <c r="I38" s="32">
        <f>I21+I22</f>
        <v>90461.7</v>
      </c>
      <c r="J38" s="32">
        <f t="shared" si="9"/>
        <v>90461.7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1:18" s="5" customFormat="1" thickBot="1" x14ac:dyDescent="0.25">
      <c r="A39" s="42"/>
      <c r="B39" s="43" t="s">
        <v>19</v>
      </c>
      <c r="C39" s="36">
        <f>SUM(C28:C28)</f>
        <v>0</v>
      </c>
      <c r="D39" s="36">
        <f>SUM(D28:D38)</f>
        <v>2004000</v>
      </c>
      <c r="E39" s="40">
        <f>B27+C39-D39</f>
        <v>14489000</v>
      </c>
      <c r="F39" s="36">
        <v>0</v>
      </c>
      <c r="G39" s="40"/>
      <c r="H39" s="43" t="s">
        <v>19</v>
      </c>
      <c r="I39" s="36">
        <f>SUM(I28:I38)</f>
        <v>993329.32</v>
      </c>
      <c r="J39" s="36">
        <f>SUM(J28:J38)</f>
        <v>993329.32</v>
      </c>
      <c r="K39" s="40"/>
      <c r="L39" s="36"/>
      <c r="M39" s="40"/>
      <c r="N39" s="43" t="s">
        <v>19</v>
      </c>
      <c r="O39" s="39">
        <v>0</v>
      </c>
      <c r="P39" s="36">
        <v>0</v>
      </c>
      <c r="Q39" s="40">
        <v>0</v>
      </c>
      <c r="R39" s="36">
        <v>0</v>
      </c>
    </row>
    <row r="40" spans="1:18" s="4" customFormat="1" ht="45.75" thickBot="1" x14ac:dyDescent="0.25">
      <c r="A40" s="44" t="s">
        <v>29</v>
      </c>
      <c r="B40" s="45" t="s">
        <v>19</v>
      </c>
      <c r="C40" s="46"/>
      <c r="D40" s="47"/>
      <c r="E40" s="46"/>
      <c r="F40" s="47"/>
      <c r="G40" s="46"/>
      <c r="H40" s="45" t="s">
        <v>19</v>
      </c>
      <c r="I40" s="46"/>
      <c r="J40" s="47"/>
      <c r="K40" s="46"/>
      <c r="L40" s="47"/>
      <c r="M40" s="46"/>
      <c r="N40" s="45" t="s">
        <v>19</v>
      </c>
      <c r="O40" s="46"/>
      <c r="P40" s="47"/>
      <c r="Q40" s="46"/>
      <c r="R40" s="47"/>
    </row>
    <row r="41" spans="1:18" s="4" customFormat="1" ht="12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s="5" customFormat="1" ht="12" x14ac:dyDescent="0.2">
      <c r="A42" s="10" t="s">
        <v>22</v>
      </c>
      <c r="B42" s="29"/>
      <c r="C42" s="30"/>
      <c r="D42" s="30"/>
      <c r="E42" s="30"/>
      <c r="F42" s="30"/>
      <c r="G42" s="30"/>
      <c r="H42" s="29"/>
      <c r="I42" s="30"/>
      <c r="J42" s="30"/>
      <c r="K42" s="30"/>
      <c r="L42" s="30"/>
      <c r="M42" s="30"/>
      <c r="N42" s="29"/>
      <c r="O42" s="30"/>
      <c r="P42" s="30"/>
      <c r="Q42" s="30"/>
      <c r="R42" s="30"/>
    </row>
    <row r="43" spans="1:18" s="5" customFormat="1" ht="12" x14ac:dyDescent="0.2">
      <c r="A43" s="28"/>
      <c r="B43" s="29"/>
      <c r="C43" s="30"/>
      <c r="D43" s="30"/>
      <c r="E43" s="30"/>
      <c r="F43" s="30"/>
      <c r="G43" s="84"/>
      <c r="H43" s="29"/>
      <c r="I43" s="30"/>
      <c r="J43" s="30"/>
      <c r="K43" s="30"/>
      <c r="L43" s="30"/>
      <c r="M43" s="30"/>
      <c r="N43" s="29"/>
      <c r="O43" s="30"/>
      <c r="P43" s="30"/>
      <c r="Q43" s="30"/>
      <c r="R43" s="30"/>
    </row>
    <row r="44" spans="1:18" s="103" customFormat="1" thickBot="1" x14ac:dyDescent="0.25">
      <c r="A44" s="128" t="s">
        <v>30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02"/>
      <c r="Q44" s="102"/>
      <c r="R44" s="102"/>
    </row>
    <row r="45" spans="1:18" s="4" customFormat="1" ht="23.25" thickBot="1" x14ac:dyDescent="0.25">
      <c r="A45" s="31" t="s">
        <v>13</v>
      </c>
      <c r="B45" s="32">
        <v>3906250</v>
      </c>
      <c r="C45" s="33"/>
      <c r="D45" s="32"/>
      <c r="E45" s="33">
        <f>B45</f>
        <v>3906250</v>
      </c>
      <c r="F45" s="32"/>
      <c r="G45" s="85"/>
      <c r="H45" s="32">
        <v>0</v>
      </c>
      <c r="I45" s="33"/>
      <c r="J45" s="32"/>
      <c r="K45" s="33"/>
      <c r="L45" s="32"/>
      <c r="M45" s="33"/>
      <c r="N45" s="32"/>
      <c r="O45" s="33"/>
      <c r="P45" s="32"/>
      <c r="Q45" s="33"/>
      <c r="R45" s="32"/>
    </row>
    <row r="46" spans="1:18" s="4" customFormat="1" thickBot="1" x14ac:dyDescent="0.25">
      <c r="A46" s="86">
        <v>43861</v>
      </c>
      <c r="B46" s="32">
        <f>E45</f>
        <v>3906250</v>
      </c>
      <c r="C46" s="33">
        <v>0</v>
      </c>
      <c r="D46" s="32">
        <v>3906250</v>
      </c>
      <c r="E46" s="33">
        <f>B46+C46-D46</f>
        <v>0</v>
      </c>
      <c r="F46" s="32">
        <v>0</v>
      </c>
      <c r="G46" s="87">
        <v>2</v>
      </c>
      <c r="H46" s="32">
        <v>0</v>
      </c>
      <c r="I46" s="33">
        <v>0</v>
      </c>
      <c r="J46" s="32">
        <v>0</v>
      </c>
      <c r="K46" s="33">
        <v>0</v>
      </c>
      <c r="L46" s="32">
        <v>0</v>
      </c>
      <c r="M46" s="33"/>
      <c r="N46" s="32">
        <v>0</v>
      </c>
      <c r="O46" s="33">
        <v>0</v>
      </c>
      <c r="P46" s="32">
        <v>0</v>
      </c>
      <c r="Q46" s="33">
        <v>0</v>
      </c>
      <c r="R46" s="32">
        <v>0</v>
      </c>
    </row>
    <row r="47" spans="1:18" s="4" customFormat="1" thickBot="1" x14ac:dyDescent="0.25">
      <c r="A47" s="86">
        <v>43867</v>
      </c>
      <c r="B47" s="32">
        <f>E46</f>
        <v>0</v>
      </c>
      <c r="C47" s="33">
        <v>0</v>
      </c>
      <c r="D47" s="32">
        <v>0</v>
      </c>
      <c r="E47" s="33">
        <f>B47+C47-D47</f>
        <v>0</v>
      </c>
      <c r="F47" s="32">
        <v>0</v>
      </c>
      <c r="G47" s="87">
        <v>2</v>
      </c>
      <c r="H47" s="32">
        <v>0</v>
      </c>
      <c r="I47" s="33">
        <v>705667.77</v>
      </c>
      <c r="J47" s="32">
        <f>I47</f>
        <v>705667.77</v>
      </c>
      <c r="K47" s="33">
        <v>0</v>
      </c>
      <c r="L47" s="32">
        <v>0</v>
      </c>
      <c r="M47" s="33"/>
      <c r="N47" s="32">
        <v>0</v>
      </c>
      <c r="O47" s="33">
        <v>0</v>
      </c>
      <c r="P47" s="32">
        <v>0</v>
      </c>
      <c r="Q47" s="33">
        <v>0</v>
      </c>
      <c r="R47" s="32">
        <v>0</v>
      </c>
    </row>
    <row r="48" spans="1:18" s="5" customFormat="1" thickBot="1" x14ac:dyDescent="0.25">
      <c r="A48" s="42" t="s">
        <v>20</v>
      </c>
      <c r="B48" s="43" t="s">
        <v>19</v>
      </c>
      <c r="C48" s="40">
        <f>SUM(C46:C46)</f>
        <v>0</v>
      </c>
      <c r="D48" s="36">
        <f>SUM(D46:D46)</f>
        <v>3906250</v>
      </c>
      <c r="E48" s="40">
        <f>B45+C48-D48</f>
        <v>0</v>
      </c>
      <c r="F48" s="36">
        <v>0</v>
      </c>
      <c r="G48" s="88"/>
      <c r="H48" s="43" t="s">
        <v>19</v>
      </c>
      <c r="I48" s="40">
        <f>SUM(I46:I47)</f>
        <v>705667.77</v>
      </c>
      <c r="J48" s="36">
        <f>SUM(J46:J47)</f>
        <v>705667.77</v>
      </c>
      <c r="K48" s="40">
        <f>SUM(K46)</f>
        <v>0</v>
      </c>
      <c r="L48" s="36">
        <f>SUM(L46)</f>
        <v>0</v>
      </c>
      <c r="M48" s="40"/>
      <c r="N48" s="43" t="s">
        <v>19</v>
      </c>
      <c r="O48" s="39">
        <f>SUM(O46)</f>
        <v>0</v>
      </c>
      <c r="P48" s="36">
        <f>SUM(P46)</f>
        <v>0</v>
      </c>
      <c r="Q48" s="40">
        <v>0</v>
      </c>
      <c r="R48" s="36">
        <v>0</v>
      </c>
    </row>
    <row r="49" spans="1:18" s="5" customFormat="1" ht="12" x14ac:dyDescent="0.2">
      <c r="A49" s="28"/>
      <c r="B49" s="29"/>
      <c r="C49" s="30"/>
      <c r="D49" s="30"/>
      <c r="E49" s="30"/>
      <c r="F49" s="30"/>
      <c r="G49" s="84"/>
      <c r="H49" s="29"/>
      <c r="I49" s="30"/>
      <c r="J49" s="30"/>
      <c r="K49" s="30"/>
      <c r="L49" s="30"/>
      <c r="M49" s="30"/>
      <c r="N49" s="29"/>
      <c r="O49" s="30"/>
      <c r="P49" s="30"/>
      <c r="Q49" s="30"/>
      <c r="R49" s="30"/>
    </row>
    <row r="50" spans="1:18" s="103" customFormat="1" thickBot="1" x14ac:dyDescent="0.25">
      <c r="A50" s="128" t="s">
        <v>31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02"/>
      <c r="Q50" s="102"/>
      <c r="R50" s="102"/>
    </row>
    <row r="51" spans="1:18" s="4" customFormat="1" ht="23.25" thickBot="1" x14ac:dyDescent="0.25">
      <c r="A51" s="31" t="s">
        <v>13</v>
      </c>
      <c r="B51" s="32">
        <v>16250000</v>
      </c>
      <c r="C51" s="33"/>
      <c r="D51" s="32"/>
      <c r="E51" s="33">
        <f>B51</f>
        <v>16250000</v>
      </c>
      <c r="F51" s="32"/>
      <c r="G51" s="85"/>
      <c r="H51" s="32">
        <v>0</v>
      </c>
      <c r="I51" s="33"/>
      <c r="J51" s="32"/>
      <c r="K51" s="33"/>
      <c r="L51" s="32"/>
      <c r="M51" s="33"/>
      <c r="N51" s="32"/>
      <c r="O51" s="33"/>
      <c r="P51" s="32"/>
      <c r="Q51" s="33"/>
      <c r="R51" s="32"/>
    </row>
    <row r="52" spans="1:18" s="4" customFormat="1" thickBot="1" x14ac:dyDescent="0.25">
      <c r="A52" s="86">
        <v>43860</v>
      </c>
      <c r="B52" s="32">
        <f>E51</f>
        <v>16250000</v>
      </c>
      <c r="C52" s="33">
        <v>0</v>
      </c>
      <c r="D52" s="32">
        <v>8125000</v>
      </c>
      <c r="E52" s="33">
        <f>B52+C52-D52</f>
        <v>8125000</v>
      </c>
      <c r="F52" s="32">
        <v>0</v>
      </c>
      <c r="G52" s="87">
        <v>2</v>
      </c>
      <c r="H52" s="32">
        <v>0</v>
      </c>
      <c r="I52" s="33">
        <v>0</v>
      </c>
      <c r="J52" s="32">
        <v>0</v>
      </c>
      <c r="K52" s="33">
        <v>0</v>
      </c>
      <c r="L52" s="32">
        <v>0</v>
      </c>
      <c r="M52" s="33"/>
      <c r="N52" s="32">
        <v>0</v>
      </c>
      <c r="O52" s="33">
        <v>0</v>
      </c>
      <c r="P52" s="32">
        <v>0</v>
      </c>
      <c r="Q52" s="33">
        <v>0</v>
      </c>
      <c r="R52" s="32">
        <v>0</v>
      </c>
    </row>
    <row r="53" spans="1:18" s="4" customFormat="1" thickBot="1" x14ac:dyDescent="0.25">
      <c r="A53" s="86">
        <v>43861</v>
      </c>
      <c r="B53" s="32">
        <f>E52</f>
        <v>8125000</v>
      </c>
      <c r="C53" s="33">
        <v>0</v>
      </c>
      <c r="D53" s="32">
        <v>8125000</v>
      </c>
      <c r="E53" s="33">
        <f>B53+C53-D53</f>
        <v>0</v>
      </c>
      <c r="F53" s="32">
        <v>0</v>
      </c>
      <c r="G53" s="87">
        <v>2</v>
      </c>
      <c r="H53" s="32">
        <v>0</v>
      </c>
      <c r="I53" s="33">
        <v>0</v>
      </c>
      <c r="J53" s="32">
        <v>0</v>
      </c>
      <c r="K53" s="33">
        <v>0</v>
      </c>
      <c r="L53" s="32">
        <v>0</v>
      </c>
      <c r="M53" s="33"/>
      <c r="N53" s="32">
        <v>0</v>
      </c>
      <c r="O53" s="33">
        <v>0</v>
      </c>
      <c r="P53" s="32">
        <v>0</v>
      </c>
      <c r="Q53" s="33">
        <v>0</v>
      </c>
      <c r="R53" s="32">
        <v>0</v>
      </c>
    </row>
    <row r="54" spans="1:18" s="4" customFormat="1" thickBot="1" x14ac:dyDescent="0.25">
      <c r="A54" s="86">
        <v>43941</v>
      </c>
      <c r="B54" s="32">
        <f>E53</f>
        <v>0</v>
      </c>
      <c r="C54" s="33">
        <v>0</v>
      </c>
      <c r="D54" s="32">
        <v>0</v>
      </c>
      <c r="E54" s="33">
        <f>B54+C54-D54</f>
        <v>0</v>
      </c>
      <c r="F54" s="32">
        <v>0</v>
      </c>
      <c r="G54" s="87">
        <v>2</v>
      </c>
      <c r="H54" s="32">
        <v>0</v>
      </c>
      <c r="I54" s="33">
        <v>1461879.63</v>
      </c>
      <c r="J54" s="32">
        <f>I54</f>
        <v>1461879.63</v>
      </c>
      <c r="K54" s="33">
        <v>0</v>
      </c>
      <c r="L54" s="32">
        <v>0</v>
      </c>
      <c r="M54" s="33"/>
      <c r="N54" s="32">
        <v>0</v>
      </c>
      <c r="O54" s="33">
        <v>0</v>
      </c>
      <c r="P54" s="32">
        <v>0</v>
      </c>
      <c r="Q54" s="33">
        <v>0</v>
      </c>
      <c r="R54" s="32">
        <v>0</v>
      </c>
    </row>
    <row r="55" spans="1:18" s="5" customFormat="1" thickBot="1" x14ac:dyDescent="0.25">
      <c r="A55" s="42" t="s">
        <v>20</v>
      </c>
      <c r="B55" s="43" t="s">
        <v>19</v>
      </c>
      <c r="C55" s="40">
        <f>SUM(C52:C52)</f>
        <v>0</v>
      </c>
      <c r="D55" s="36">
        <f>SUM(D52:D54)</f>
        <v>16250000</v>
      </c>
      <c r="E55" s="40">
        <f>B51+C55-D55</f>
        <v>0</v>
      </c>
      <c r="F55" s="36">
        <v>0</v>
      </c>
      <c r="G55" s="88"/>
      <c r="H55" s="43" t="s">
        <v>19</v>
      </c>
      <c r="I55" s="40">
        <f>SUM(I52:I54)</f>
        <v>1461879.63</v>
      </c>
      <c r="J55" s="36">
        <f>SUM(J52:J54)</f>
        <v>1461879.63</v>
      </c>
      <c r="K55" s="40">
        <f>SUM(K52)</f>
        <v>0</v>
      </c>
      <c r="L55" s="36">
        <f>SUM(L52)</f>
        <v>0</v>
      </c>
      <c r="M55" s="40"/>
      <c r="N55" s="43" t="s">
        <v>19</v>
      </c>
      <c r="O55" s="39">
        <f>SUM(O52)</f>
        <v>0</v>
      </c>
      <c r="P55" s="36">
        <f>SUM(P52)</f>
        <v>0</v>
      </c>
      <c r="Q55" s="40">
        <v>0</v>
      </c>
      <c r="R55" s="36">
        <v>0</v>
      </c>
    </row>
    <row r="56" spans="1:18" s="5" customFormat="1" thickBot="1" x14ac:dyDescent="0.25">
      <c r="A56" s="124"/>
      <c r="B56" s="125"/>
      <c r="C56" s="37"/>
      <c r="D56" s="37"/>
      <c r="E56" s="37"/>
      <c r="F56" s="37"/>
      <c r="G56" s="126"/>
      <c r="H56" s="125"/>
      <c r="I56" s="37"/>
      <c r="J56" s="37"/>
      <c r="K56" s="37"/>
      <c r="L56" s="37"/>
      <c r="M56" s="37"/>
      <c r="N56" s="125"/>
      <c r="O56" s="37"/>
      <c r="P56" s="30"/>
      <c r="Q56" s="30"/>
      <c r="R56" s="30"/>
    </row>
    <row r="57" spans="1:18" s="108" customFormat="1" thickBot="1" x14ac:dyDescent="0.25">
      <c r="A57" s="128" t="s">
        <v>33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02"/>
      <c r="Q57" s="102"/>
      <c r="R57" s="102"/>
    </row>
    <row r="58" spans="1:18" s="5" customFormat="1" ht="23.25" thickBot="1" x14ac:dyDescent="0.25">
      <c r="A58" s="31" t="s">
        <v>13</v>
      </c>
      <c r="B58" s="32">
        <v>7812500</v>
      </c>
      <c r="C58" s="33"/>
      <c r="D58" s="32"/>
      <c r="E58" s="33">
        <f>B58</f>
        <v>7812500</v>
      </c>
      <c r="F58" s="32"/>
      <c r="G58" s="85"/>
      <c r="H58" s="32">
        <v>0</v>
      </c>
      <c r="I58" s="33"/>
      <c r="J58" s="32"/>
      <c r="K58" s="33"/>
      <c r="L58" s="32"/>
      <c r="M58" s="33"/>
      <c r="N58" s="32"/>
      <c r="O58" s="33"/>
      <c r="P58" s="32"/>
      <c r="Q58" s="33"/>
      <c r="R58" s="32"/>
    </row>
    <row r="59" spans="1:18" s="5" customFormat="1" thickBot="1" x14ac:dyDescent="0.25">
      <c r="A59" s="86">
        <v>43861</v>
      </c>
      <c r="B59" s="32">
        <f>E58</f>
        <v>7812500</v>
      </c>
      <c r="C59" s="33">
        <v>0</v>
      </c>
      <c r="D59" s="32">
        <v>7812500</v>
      </c>
      <c r="E59" s="33">
        <f>B59+C59-D59</f>
        <v>0</v>
      </c>
      <c r="F59" s="32">
        <v>0</v>
      </c>
      <c r="G59" s="87">
        <v>2</v>
      </c>
      <c r="H59" s="32">
        <v>0</v>
      </c>
      <c r="I59" s="33">
        <v>0</v>
      </c>
      <c r="J59" s="32">
        <v>0</v>
      </c>
      <c r="K59" s="33">
        <v>0</v>
      </c>
      <c r="L59" s="32">
        <v>0</v>
      </c>
      <c r="M59" s="33"/>
      <c r="N59" s="32">
        <v>0</v>
      </c>
      <c r="O59" s="33">
        <v>0</v>
      </c>
      <c r="P59" s="32">
        <v>0</v>
      </c>
      <c r="Q59" s="33">
        <v>0</v>
      </c>
      <c r="R59" s="32">
        <v>0</v>
      </c>
    </row>
    <row r="60" spans="1:18" s="5" customFormat="1" thickBot="1" x14ac:dyDescent="0.25">
      <c r="A60" s="86">
        <v>43970</v>
      </c>
      <c r="B60" s="32">
        <f>E59</f>
        <v>0</v>
      </c>
      <c r="C60" s="33">
        <v>0</v>
      </c>
      <c r="D60" s="32">
        <v>0</v>
      </c>
      <c r="E60" s="33">
        <f>B60+C60-D60</f>
        <v>0</v>
      </c>
      <c r="F60" s="32">
        <v>0</v>
      </c>
      <c r="G60" s="87">
        <v>2</v>
      </c>
      <c r="H60" s="32">
        <v>0</v>
      </c>
      <c r="I60" s="33">
        <v>716438.82</v>
      </c>
      <c r="J60" s="32">
        <f>I60</f>
        <v>716438.82</v>
      </c>
      <c r="K60" s="33">
        <v>0</v>
      </c>
      <c r="L60" s="32">
        <v>0</v>
      </c>
      <c r="M60" s="33"/>
      <c r="N60" s="32">
        <v>0</v>
      </c>
      <c r="O60" s="33">
        <v>0</v>
      </c>
      <c r="P60" s="32">
        <v>0</v>
      </c>
      <c r="Q60" s="33">
        <v>0</v>
      </c>
      <c r="R60" s="32">
        <v>0</v>
      </c>
    </row>
    <row r="61" spans="1:18" s="5" customFormat="1" thickBot="1" x14ac:dyDescent="0.25">
      <c r="A61" s="42" t="s">
        <v>20</v>
      </c>
      <c r="B61" s="43" t="s">
        <v>19</v>
      </c>
      <c r="C61" s="40">
        <f>SUM(C59:C59)</f>
        <v>0</v>
      </c>
      <c r="D61" s="36">
        <f>SUM(D59:D59)</f>
        <v>7812500</v>
      </c>
      <c r="E61" s="40">
        <f>B58+C61-D61</f>
        <v>0</v>
      </c>
      <c r="F61" s="36">
        <v>0</v>
      </c>
      <c r="G61" s="88"/>
      <c r="H61" s="43" t="s">
        <v>19</v>
      </c>
      <c r="I61" s="40">
        <f>SUM(I59:I60)</f>
        <v>716438.82</v>
      </c>
      <c r="J61" s="36">
        <f>SUM(J59:J60)</f>
        <v>716438.82</v>
      </c>
      <c r="K61" s="40">
        <f>SUM(K59)</f>
        <v>0</v>
      </c>
      <c r="L61" s="36">
        <f>SUM(L59)</f>
        <v>0</v>
      </c>
      <c r="M61" s="40"/>
      <c r="N61" s="43" t="s">
        <v>19</v>
      </c>
      <c r="O61" s="39">
        <f>SUM(O59)</f>
        <v>0</v>
      </c>
      <c r="P61" s="36">
        <f>SUM(P59)</f>
        <v>0</v>
      </c>
      <c r="Q61" s="40">
        <v>0</v>
      </c>
      <c r="R61" s="36">
        <v>0</v>
      </c>
    </row>
    <row r="62" spans="1:18" s="5" customFormat="1" ht="12" x14ac:dyDescent="0.2">
      <c r="A62" s="28"/>
      <c r="B62" s="29"/>
      <c r="C62" s="30"/>
      <c r="D62" s="30"/>
      <c r="E62" s="30"/>
      <c r="F62" s="30"/>
      <c r="G62" s="84"/>
      <c r="H62" s="29"/>
      <c r="I62" s="30"/>
      <c r="J62" s="30"/>
      <c r="K62" s="30"/>
      <c r="L62" s="30"/>
      <c r="M62" s="30"/>
      <c r="N62" s="29"/>
      <c r="O62" s="30"/>
      <c r="P62" s="30"/>
      <c r="Q62" s="30"/>
      <c r="R62" s="30"/>
    </row>
    <row r="63" spans="1:18" s="108" customFormat="1" thickBot="1" x14ac:dyDescent="0.25">
      <c r="A63" s="128" t="s">
        <v>32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02"/>
      <c r="Q63" s="102"/>
      <c r="R63" s="102"/>
    </row>
    <row r="64" spans="1:18" s="5" customFormat="1" ht="23.25" thickBot="1" x14ac:dyDescent="0.25">
      <c r="A64" s="31" t="s">
        <v>13</v>
      </c>
      <c r="B64" s="32">
        <v>14356125</v>
      </c>
      <c r="C64" s="33"/>
      <c r="D64" s="32"/>
      <c r="E64" s="33">
        <f>B64</f>
        <v>14356125</v>
      </c>
      <c r="F64" s="32"/>
      <c r="G64" s="85"/>
      <c r="H64" s="32">
        <v>0</v>
      </c>
      <c r="I64" s="33"/>
      <c r="J64" s="32"/>
      <c r="K64" s="33"/>
      <c r="L64" s="32"/>
      <c r="M64" s="33"/>
      <c r="N64" s="32"/>
      <c r="O64" s="33"/>
      <c r="P64" s="32"/>
      <c r="Q64" s="33"/>
      <c r="R64" s="32"/>
    </row>
    <row r="65" spans="1:18" s="5" customFormat="1" thickBot="1" x14ac:dyDescent="0.25">
      <c r="A65" s="86">
        <v>43861</v>
      </c>
      <c r="B65" s="32">
        <f>E64</f>
        <v>14356125</v>
      </c>
      <c r="C65" s="33">
        <v>0</v>
      </c>
      <c r="D65" s="32">
        <v>14356125</v>
      </c>
      <c r="E65" s="33">
        <f>B65+C65-D65</f>
        <v>0</v>
      </c>
      <c r="F65" s="32">
        <v>0</v>
      </c>
      <c r="G65" s="87">
        <v>2</v>
      </c>
      <c r="H65" s="32">
        <v>0</v>
      </c>
      <c r="I65" s="33">
        <v>0</v>
      </c>
      <c r="J65" s="32">
        <v>0</v>
      </c>
      <c r="K65" s="33">
        <v>0</v>
      </c>
      <c r="L65" s="32">
        <v>0</v>
      </c>
      <c r="M65" s="33"/>
      <c r="N65" s="32">
        <v>0</v>
      </c>
      <c r="O65" s="33">
        <v>0</v>
      </c>
      <c r="P65" s="32">
        <v>0</v>
      </c>
      <c r="Q65" s="33">
        <v>0</v>
      </c>
      <c r="R65" s="32">
        <v>0</v>
      </c>
    </row>
    <row r="66" spans="1:18" s="5" customFormat="1" thickBot="1" x14ac:dyDescent="0.25">
      <c r="A66" s="86">
        <v>44046</v>
      </c>
      <c r="B66" s="32">
        <f>E65</f>
        <v>0</v>
      </c>
      <c r="C66" s="33">
        <v>0</v>
      </c>
      <c r="D66" s="32">
        <v>0</v>
      </c>
      <c r="E66" s="33">
        <f>B66+C66-D66</f>
        <v>0</v>
      </c>
      <c r="F66" s="32">
        <v>0</v>
      </c>
      <c r="G66" s="87">
        <v>2</v>
      </c>
      <c r="H66" s="32">
        <v>0</v>
      </c>
      <c r="I66" s="33">
        <v>935087.86</v>
      </c>
      <c r="J66" s="32">
        <f>I66</f>
        <v>935087.86</v>
      </c>
      <c r="K66" s="33">
        <v>0</v>
      </c>
      <c r="L66" s="32">
        <v>0</v>
      </c>
      <c r="M66" s="33"/>
      <c r="N66" s="32">
        <v>0</v>
      </c>
      <c r="O66" s="33">
        <v>0</v>
      </c>
      <c r="P66" s="32">
        <v>0</v>
      </c>
      <c r="Q66" s="33">
        <v>0</v>
      </c>
      <c r="R66" s="32">
        <v>0</v>
      </c>
    </row>
    <row r="67" spans="1:18" s="5" customFormat="1" thickBot="1" x14ac:dyDescent="0.25">
      <c r="A67" s="42" t="s">
        <v>20</v>
      </c>
      <c r="B67" s="43" t="s">
        <v>19</v>
      </c>
      <c r="C67" s="40">
        <f>SUM(C65:C65)</f>
        <v>0</v>
      </c>
      <c r="D67" s="36">
        <f>SUM(D65:D66)</f>
        <v>14356125</v>
      </c>
      <c r="E67" s="40">
        <f>B64+C67-D67</f>
        <v>0</v>
      </c>
      <c r="F67" s="36">
        <v>0</v>
      </c>
      <c r="G67" s="88"/>
      <c r="H67" s="43" t="s">
        <v>19</v>
      </c>
      <c r="I67" s="40">
        <f>SUM(I65:I66)</f>
        <v>935087.86</v>
      </c>
      <c r="J67" s="36">
        <f>SUM(J65:J66)</f>
        <v>935087.86</v>
      </c>
      <c r="K67" s="40">
        <f>SUM(K65)</f>
        <v>0</v>
      </c>
      <c r="L67" s="36">
        <f>SUM(L65)</f>
        <v>0</v>
      </c>
      <c r="M67" s="40"/>
      <c r="N67" s="43" t="s">
        <v>19</v>
      </c>
      <c r="O67" s="39">
        <f>SUM(O65)</f>
        <v>0</v>
      </c>
      <c r="P67" s="36">
        <f>SUM(P65)</f>
        <v>0</v>
      </c>
      <c r="Q67" s="40">
        <v>0</v>
      </c>
      <c r="R67" s="36">
        <v>0</v>
      </c>
    </row>
    <row r="68" spans="1:18" s="5" customFormat="1" ht="12" x14ac:dyDescent="0.2">
      <c r="A68" s="28"/>
      <c r="B68" s="29"/>
      <c r="C68" s="30"/>
      <c r="D68" s="30"/>
      <c r="E68" s="30"/>
      <c r="F68" s="30"/>
      <c r="G68" s="84"/>
      <c r="H68" s="29"/>
      <c r="I68" s="30"/>
      <c r="J68" s="30"/>
      <c r="K68" s="30"/>
      <c r="L68" s="30"/>
      <c r="M68" s="30"/>
      <c r="N68" s="29"/>
      <c r="O68" s="30"/>
      <c r="P68" s="30"/>
      <c r="Q68" s="30"/>
      <c r="R68" s="30"/>
    </row>
    <row r="69" spans="1:18" s="108" customFormat="1" thickBot="1" x14ac:dyDescent="0.25">
      <c r="A69" s="128" t="s">
        <v>34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02"/>
      <c r="Q69" s="102"/>
      <c r="R69" s="102"/>
    </row>
    <row r="70" spans="1:18" s="5" customFormat="1" ht="23.25" thickBot="1" x14ac:dyDescent="0.25">
      <c r="A70" s="31" t="s">
        <v>13</v>
      </c>
      <c r="B70" s="32">
        <v>7500000</v>
      </c>
      <c r="C70" s="33"/>
      <c r="D70" s="32"/>
      <c r="E70" s="33">
        <f>B70</f>
        <v>7500000</v>
      </c>
      <c r="F70" s="32"/>
      <c r="G70" s="85"/>
      <c r="H70" s="32">
        <v>0</v>
      </c>
      <c r="I70" s="33"/>
      <c r="J70" s="32"/>
      <c r="K70" s="33"/>
      <c r="L70" s="32"/>
      <c r="M70" s="33"/>
      <c r="N70" s="32"/>
      <c r="O70" s="33"/>
      <c r="P70" s="32"/>
      <c r="Q70" s="33"/>
      <c r="R70" s="32"/>
    </row>
    <row r="71" spans="1:18" s="5" customFormat="1" thickBot="1" x14ac:dyDescent="0.25">
      <c r="A71" s="86">
        <v>43861</v>
      </c>
      <c r="B71" s="32">
        <f>E70</f>
        <v>7500000</v>
      </c>
      <c r="C71" s="33">
        <v>0</v>
      </c>
      <c r="D71" s="32">
        <v>7500000</v>
      </c>
      <c r="E71" s="33">
        <f>B71+C71-D71</f>
        <v>0</v>
      </c>
      <c r="F71" s="32">
        <v>0</v>
      </c>
      <c r="G71" s="87">
        <v>2</v>
      </c>
      <c r="H71" s="32">
        <v>0</v>
      </c>
      <c r="I71" s="33">
        <v>0</v>
      </c>
      <c r="J71" s="32">
        <v>0</v>
      </c>
      <c r="K71" s="33">
        <v>0</v>
      </c>
      <c r="L71" s="32">
        <v>0</v>
      </c>
      <c r="M71" s="33"/>
      <c r="N71" s="32">
        <v>0</v>
      </c>
      <c r="O71" s="33">
        <v>0</v>
      </c>
      <c r="P71" s="32">
        <v>0</v>
      </c>
      <c r="Q71" s="33">
        <v>0</v>
      </c>
      <c r="R71" s="32">
        <v>0</v>
      </c>
    </row>
    <row r="72" spans="1:18" s="5" customFormat="1" thickBot="1" x14ac:dyDescent="0.25">
      <c r="A72" s="86">
        <v>44134</v>
      </c>
      <c r="B72" s="32">
        <f>E71</f>
        <v>0</v>
      </c>
      <c r="C72" s="33">
        <v>0</v>
      </c>
      <c r="D72" s="32">
        <v>0</v>
      </c>
      <c r="E72" s="33">
        <f>B72+C72-D72</f>
        <v>0</v>
      </c>
      <c r="F72" s="32">
        <v>0</v>
      </c>
      <c r="G72" s="87">
        <v>2</v>
      </c>
      <c r="H72" s="32">
        <v>0</v>
      </c>
      <c r="I72" s="33">
        <v>400747.81</v>
      </c>
      <c r="J72" s="32">
        <f>I72</f>
        <v>400747.81</v>
      </c>
      <c r="K72" s="33">
        <v>0</v>
      </c>
      <c r="L72" s="32">
        <v>0</v>
      </c>
      <c r="M72" s="33"/>
      <c r="N72" s="32">
        <v>0</v>
      </c>
      <c r="O72" s="33">
        <v>0</v>
      </c>
      <c r="P72" s="32">
        <v>0</v>
      </c>
      <c r="Q72" s="33">
        <v>0</v>
      </c>
      <c r="R72" s="32">
        <v>0</v>
      </c>
    </row>
    <row r="73" spans="1:18" s="5" customFormat="1" thickBot="1" x14ac:dyDescent="0.25">
      <c r="A73" s="42" t="s">
        <v>20</v>
      </c>
      <c r="B73" s="43" t="s">
        <v>19</v>
      </c>
      <c r="C73" s="40">
        <f>SUM(C71:C72)</f>
        <v>0</v>
      </c>
      <c r="D73" s="36">
        <f>SUM(D71:D72)</f>
        <v>7500000</v>
      </c>
      <c r="E73" s="40">
        <f>B70+C73-D73</f>
        <v>0</v>
      </c>
      <c r="F73" s="36">
        <v>0</v>
      </c>
      <c r="G73" s="88"/>
      <c r="H73" s="43" t="s">
        <v>19</v>
      </c>
      <c r="I73" s="40">
        <f>SUM(I71:I72)</f>
        <v>400747.81</v>
      </c>
      <c r="J73" s="36">
        <f>SUM(J71:J72)</f>
        <v>400747.81</v>
      </c>
      <c r="K73" s="40">
        <f>SUM(K71)</f>
        <v>0</v>
      </c>
      <c r="L73" s="36">
        <f>SUM(L71)</f>
        <v>0</v>
      </c>
      <c r="M73" s="40"/>
      <c r="N73" s="43" t="s">
        <v>19</v>
      </c>
      <c r="O73" s="39">
        <f>SUM(O71)</f>
        <v>0</v>
      </c>
      <c r="P73" s="36">
        <f>SUM(P71)</f>
        <v>0</v>
      </c>
      <c r="Q73" s="40">
        <v>0</v>
      </c>
      <c r="R73" s="36">
        <v>0</v>
      </c>
    </row>
    <row r="74" spans="1:18" s="5" customFormat="1" ht="12" x14ac:dyDescent="0.2">
      <c r="A74" s="28"/>
      <c r="B74" s="29"/>
      <c r="C74" s="30"/>
      <c r="D74" s="30"/>
      <c r="E74" s="30"/>
      <c r="F74" s="30"/>
      <c r="G74" s="84"/>
      <c r="H74" s="29"/>
      <c r="I74" s="30"/>
      <c r="J74" s="30"/>
      <c r="K74" s="30"/>
      <c r="L74" s="30"/>
      <c r="M74" s="30"/>
      <c r="N74" s="29"/>
      <c r="O74" s="30"/>
      <c r="P74" s="30"/>
      <c r="Q74" s="30"/>
      <c r="R74" s="30"/>
    </row>
    <row r="75" spans="1:18" s="4" customFormat="1" thickBot="1" x14ac:dyDescent="0.25">
      <c r="A75" s="128" t="s">
        <v>41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02"/>
      <c r="Q75" s="102"/>
      <c r="R75" s="102"/>
    </row>
    <row r="76" spans="1:18" s="4" customFormat="1" ht="23.25" thickBot="1" x14ac:dyDescent="0.25">
      <c r="A76" s="109" t="s">
        <v>13</v>
      </c>
      <c r="B76" s="107">
        <v>9092750</v>
      </c>
      <c r="C76" s="110"/>
      <c r="D76" s="107"/>
      <c r="E76" s="110">
        <f>B76</f>
        <v>9092750</v>
      </c>
      <c r="F76" s="107"/>
      <c r="G76" s="111"/>
      <c r="H76" s="107">
        <v>0</v>
      </c>
      <c r="I76" s="110"/>
      <c r="J76" s="107"/>
      <c r="K76" s="110"/>
      <c r="L76" s="107"/>
      <c r="M76" s="110"/>
      <c r="N76" s="107"/>
      <c r="O76" s="110"/>
      <c r="P76" s="107"/>
      <c r="Q76" s="110"/>
      <c r="R76" s="107"/>
    </row>
    <row r="77" spans="1:18" s="4" customFormat="1" thickBot="1" x14ac:dyDescent="0.25">
      <c r="A77" s="106">
        <v>43550</v>
      </c>
      <c r="B77" s="107">
        <f>E76</f>
        <v>9092750</v>
      </c>
      <c r="C77" s="110">
        <v>0</v>
      </c>
      <c r="D77" s="107"/>
      <c r="E77" s="110">
        <f>B77+C77-D77</f>
        <v>9092750</v>
      </c>
      <c r="F77" s="107">
        <v>0</v>
      </c>
      <c r="G77" s="112">
        <v>1</v>
      </c>
      <c r="H77" s="107">
        <v>0</v>
      </c>
      <c r="I77" s="110">
        <v>0</v>
      </c>
      <c r="J77" s="107">
        <v>0</v>
      </c>
      <c r="K77" s="110">
        <v>0</v>
      </c>
      <c r="L77" s="107">
        <v>0</v>
      </c>
      <c r="M77" s="110"/>
      <c r="N77" s="107">
        <v>0</v>
      </c>
      <c r="O77" s="110">
        <v>0</v>
      </c>
      <c r="P77" s="107">
        <v>0</v>
      </c>
      <c r="Q77" s="110">
        <v>0</v>
      </c>
      <c r="R77" s="107">
        <v>0</v>
      </c>
    </row>
    <row r="78" spans="1:18" s="4" customFormat="1" thickBot="1" x14ac:dyDescent="0.25">
      <c r="A78" s="106">
        <v>43907</v>
      </c>
      <c r="B78" s="107">
        <f>E77</f>
        <v>9092750</v>
      </c>
      <c r="C78" s="110">
        <v>0</v>
      </c>
      <c r="D78" s="107"/>
      <c r="E78" s="110">
        <f>B78+C78-D78</f>
        <v>9092750</v>
      </c>
      <c r="F78" s="107">
        <v>0</v>
      </c>
      <c r="G78" s="112">
        <v>1</v>
      </c>
      <c r="H78" s="107">
        <v>0</v>
      </c>
      <c r="I78" s="110">
        <v>90869.64</v>
      </c>
      <c r="J78" s="107">
        <f>I78</f>
        <v>90869.64</v>
      </c>
      <c r="K78" s="110">
        <v>0</v>
      </c>
      <c r="L78" s="107">
        <v>0</v>
      </c>
      <c r="M78" s="110"/>
      <c r="N78" s="107">
        <v>0</v>
      </c>
      <c r="O78" s="110">
        <v>0</v>
      </c>
      <c r="P78" s="107">
        <v>0</v>
      </c>
      <c r="Q78" s="110">
        <v>0</v>
      </c>
      <c r="R78" s="107">
        <v>0</v>
      </c>
    </row>
    <row r="79" spans="1:18" s="4" customFormat="1" thickBot="1" x14ac:dyDescent="0.25">
      <c r="A79" s="113" t="s">
        <v>20</v>
      </c>
      <c r="B79" s="114" t="s">
        <v>19</v>
      </c>
      <c r="C79" s="115">
        <f>SUM(C77:C78)</f>
        <v>0</v>
      </c>
      <c r="D79" s="116">
        <f>SUM(C79)</f>
        <v>0</v>
      </c>
      <c r="E79" s="115">
        <f>B76+C79-D79</f>
        <v>9092750</v>
      </c>
      <c r="F79" s="116">
        <v>0</v>
      </c>
      <c r="G79" s="117"/>
      <c r="H79" s="114" t="s">
        <v>19</v>
      </c>
      <c r="I79" s="115">
        <f>SUM(I77:I78)</f>
        <v>90869.64</v>
      </c>
      <c r="J79" s="116">
        <f>SUM(J77:J78)</f>
        <v>90869.64</v>
      </c>
      <c r="K79" s="115">
        <f>SUM(K77)</f>
        <v>0</v>
      </c>
      <c r="L79" s="116">
        <f>SUM(L77)</f>
        <v>0</v>
      </c>
      <c r="M79" s="115"/>
      <c r="N79" s="114" t="s">
        <v>19</v>
      </c>
      <c r="O79" s="118">
        <f>SUM(O77)</f>
        <v>0</v>
      </c>
      <c r="P79" s="116">
        <f>SUM(P77)</f>
        <v>0</v>
      </c>
      <c r="Q79" s="115">
        <v>0</v>
      </c>
      <c r="R79" s="116">
        <v>0</v>
      </c>
    </row>
    <row r="80" spans="1:18" s="4" customFormat="1" ht="12" x14ac:dyDescent="0.2">
      <c r="A80" s="119"/>
      <c r="B80" s="120"/>
      <c r="C80" s="121"/>
      <c r="D80" s="121"/>
      <c r="E80" s="121"/>
      <c r="F80" s="121"/>
      <c r="G80" s="122"/>
      <c r="H80" s="120"/>
      <c r="I80" s="121"/>
      <c r="J80" s="121"/>
      <c r="K80" s="121"/>
      <c r="L80" s="121"/>
      <c r="M80" s="121"/>
      <c r="N80" s="120"/>
      <c r="O80" s="121"/>
      <c r="P80" s="121"/>
      <c r="Q80" s="121"/>
      <c r="R80" s="121"/>
    </row>
    <row r="81" spans="1:18" s="4" customFormat="1" thickBot="1" x14ac:dyDescent="0.25">
      <c r="A81" s="128" t="s">
        <v>42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02"/>
      <c r="Q81" s="102"/>
      <c r="R81" s="102"/>
    </row>
    <row r="82" spans="1:18" s="4" customFormat="1" ht="23.25" thickBot="1" x14ac:dyDescent="0.25">
      <c r="A82" s="109" t="s">
        <v>13</v>
      </c>
      <c r="B82" s="107">
        <v>25732875</v>
      </c>
      <c r="C82" s="110"/>
      <c r="D82" s="107"/>
      <c r="E82" s="110">
        <f>B82</f>
        <v>25732875</v>
      </c>
      <c r="F82" s="107"/>
      <c r="G82" s="111"/>
      <c r="H82" s="107">
        <v>0</v>
      </c>
      <c r="I82" s="110"/>
      <c r="J82" s="107"/>
      <c r="K82" s="110"/>
      <c r="L82" s="107"/>
      <c r="M82" s="110"/>
      <c r="N82" s="107"/>
      <c r="O82" s="110"/>
      <c r="P82" s="107"/>
      <c r="Q82" s="110"/>
      <c r="R82" s="107"/>
    </row>
    <row r="83" spans="1:18" s="4" customFormat="1" thickBot="1" x14ac:dyDescent="0.25">
      <c r="A83" s="106" t="s">
        <v>28</v>
      </c>
      <c r="B83" s="107">
        <f>E82</f>
        <v>25732875</v>
      </c>
      <c r="C83" s="110">
        <v>0</v>
      </c>
      <c r="D83" s="107"/>
      <c r="E83" s="110">
        <f>B83+C83-D83</f>
        <v>25732875</v>
      </c>
      <c r="F83" s="107">
        <v>0</v>
      </c>
      <c r="G83" s="112">
        <v>1</v>
      </c>
      <c r="H83" s="107">
        <v>0</v>
      </c>
      <c r="I83" s="110">
        <v>0</v>
      </c>
      <c r="J83" s="107">
        <v>0</v>
      </c>
      <c r="K83" s="110">
        <v>0</v>
      </c>
      <c r="L83" s="107">
        <v>0</v>
      </c>
      <c r="M83" s="110"/>
      <c r="N83" s="107">
        <v>0</v>
      </c>
      <c r="O83" s="110">
        <v>0</v>
      </c>
      <c r="P83" s="107">
        <v>0</v>
      </c>
      <c r="Q83" s="110">
        <v>0</v>
      </c>
      <c r="R83" s="107">
        <v>0</v>
      </c>
    </row>
    <row r="84" spans="1:18" s="4" customFormat="1" thickBot="1" x14ac:dyDescent="0.25">
      <c r="A84" s="106">
        <v>44116</v>
      </c>
      <c r="B84" s="107">
        <f>E83</f>
        <v>25732875</v>
      </c>
      <c r="C84" s="110">
        <v>0</v>
      </c>
      <c r="D84" s="107"/>
      <c r="E84" s="110">
        <f>B84+C84-D84</f>
        <v>25732875</v>
      </c>
      <c r="F84" s="107">
        <v>0</v>
      </c>
      <c r="G84" s="112">
        <v>1</v>
      </c>
      <c r="H84" s="107">
        <v>0</v>
      </c>
      <c r="I84" s="110">
        <v>256762.43</v>
      </c>
      <c r="J84" s="107">
        <f>I84</f>
        <v>256762.43</v>
      </c>
      <c r="K84" s="110">
        <v>0</v>
      </c>
      <c r="L84" s="107">
        <v>0</v>
      </c>
      <c r="M84" s="110"/>
      <c r="N84" s="107">
        <v>0</v>
      </c>
      <c r="O84" s="110">
        <v>0</v>
      </c>
      <c r="P84" s="107">
        <v>0</v>
      </c>
      <c r="Q84" s="110">
        <v>0</v>
      </c>
      <c r="R84" s="107">
        <v>0</v>
      </c>
    </row>
    <row r="85" spans="1:18" s="4" customFormat="1" thickBot="1" x14ac:dyDescent="0.25">
      <c r="A85" s="113" t="s">
        <v>20</v>
      </c>
      <c r="B85" s="114" t="s">
        <v>19</v>
      </c>
      <c r="C85" s="115">
        <f>SUM(C83:C84)</f>
        <v>0</v>
      </c>
      <c r="D85" s="116">
        <f>SUM(C85)</f>
        <v>0</v>
      </c>
      <c r="E85" s="115">
        <f>B82+C85-D85</f>
        <v>25732875</v>
      </c>
      <c r="F85" s="116">
        <v>0</v>
      </c>
      <c r="G85" s="117"/>
      <c r="H85" s="114" t="s">
        <v>19</v>
      </c>
      <c r="I85" s="115">
        <f>SUM(I83:I84)</f>
        <v>256762.43</v>
      </c>
      <c r="J85" s="116">
        <f>SUM(J83:J84)</f>
        <v>256762.43</v>
      </c>
      <c r="K85" s="115">
        <f>SUM(K83)</f>
        <v>0</v>
      </c>
      <c r="L85" s="116">
        <f>SUM(L83)</f>
        <v>0</v>
      </c>
      <c r="M85" s="115"/>
      <c r="N85" s="114" t="s">
        <v>19</v>
      </c>
      <c r="O85" s="118">
        <f>SUM(O83)</f>
        <v>0</v>
      </c>
      <c r="P85" s="116">
        <f>SUM(P83)</f>
        <v>0</v>
      </c>
      <c r="Q85" s="115">
        <v>0</v>
      </c>
      <c r="R85" s="116">
        <v>0</v>
      </c>
    </row>
    <row r="86" spans="1:18" s="4" customFormat="1" ht="12" x14ac:dyDescent="0.2">
      <c r="A86" s="119"/>
      <c r="B86" s="120"/>
      <c r="C86" s="121"/>
      <c r="D86" s="121"/>
      <c r="E86" s="121"/>
      <c r="F86" s="121"/>
      <c r="G86" s="122"/>
      <c r="H86" s="120"/>
      <c r="I86" s="121"/>
      <c r="J86" s="121"/>
      <c r="K86" s="121"/>
      <c r="L86" s="121"/>
      <c r="M86" s="121"/>
      <c r="N86" s="120"/>
      <c r="O86" s="121"/>
      <c r="P86" s="121"/>
      <c r="Q86" s="121"/>
      <c r="R86" s="121"/>
    </row>
    <row r="87" spans="1:18" s="4" customFormat="1" thickBot="1" x14ac:dyDescent="0.25">
      <c r="A87" s="128" t="s">
        <v>38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02"/>
      <c r="Q87" s="102"/>
      <c r="R87" s="102"/>
    </row>
    <row r="88" spans="1:18" s="4" customFormat="1" ht="23.25" thickBot="1" x14ac:dyDescent="0.25">
      <c r="A88" s="109" t="s">
        <v>13</v>
      </c>
      <c r="B88" s="107">
        <v>0</v>
      </c>
      <c r="C88" s="110"/>
      <c r="D88" s="107"/>
      <c r="E88" s="110">
        <f>B88</f>
        <v>0</v>
      </c>
      <c r="F88" s="107"/>
      <c r="G88" s="111"/>
      <c r="H88" s="107">
        <v>0</v>
      </c>
      <c r="I88" s="110"/>
      <c r="J88" s="107"/>
      <c r="K88" s="110"/>
      <c r="L88" s="107"/>
      <c r="M88" s="110"/>
      <c r="N88" s="107"/>
      <c r="O88" s="110"/>
      <c r="P88" s="107"/>
      <c r="Q88" s="110"/>
      <c r="R88" s="107"/>
    </row>
    <row r="89" spans="1:18" s="4" customFormat="1" thickBot="1" x14ac:dyDescent="0.25">
      <c r="A89" s="106">
        <v>43861</v>
      </c>
      <c r="B89" s="107">
        <f>E88</f>
        <v>0</v>
      </c>
      <c r="C89" s="110">
        <v>49824875</v>
      </c>
      <c r="D89" s="107"/>
      <c r="E89" s="110">
        <f>B89+C89-D89</f>
        <v>49824875</v>
      </c>
      <c r="F89" s="107">
        <v>0</v>
      </c>
      <c r="G89" s="112">
        <v>1</v>
      </c>
      <c r="H89" s="107">
        <v>0</v>
      </c>
      <c r="I89" s="110">
        <v>0</v>
      </c>
      <c r="J89" s="107">
        <v>0</v>
      </c>
      <c r="K89" s="110">
        <v>0</v>
      </c>
      <c r="L89" s="107">
        <v>0</v>
      </c>
      <c r="M89" s="110"/>
      <c r="N89" s="107">
        <v>0</v>
      </c>
      <c r="O89" s="110">
        <v>0</v>
      </c>
      <c r="P89" s="107">
        <v>0</v>
      </c>
      <c r="Q89" s="110">
        <v>0</v>
      </c>
      <c r="R89" s="107">
        <v>0</v>
      </c>
    </row>
    <row r="90" spans="1:18" s="4" customFormat="1" thickBot="1" x14ac:dyDescent="0.25">
      <c r="A90" s="113" t="s">
        <v>20</v>
      </c>
      <c r="B90" s="114" t="s">
        <v>19</v>
      </c>
      <c r="C90" s="115">
        <f>SUM(C89)</f>
        <v>49824875</v>
      </c>
      <c r="D90" s="116">
        <f>SUM(D89:D89)</f>
        <v>0</v>
      </c>
      <c r="E90" s="115">
        <f>B88+C90-D90</f>
        <v>49824875</v>
      </c>
      <c r="F90" s="116">
        <v>0</v>
      </c>
      <c r="G90" s="117"/>
      <c r="H90" s="114" t="s">
        <v>19</v>
      </c>
      <c r="I90" s="115">
        <f>SUM(I89:I89)</f>
        <v>0</v>
      </c>
      <c r="J90" s="116">
        <f>SUM(J89:J89)</f>
        <v>0</v>
      </c>
      <c r="K90" s="115">
        <f>SUM(K89)</f>
        <v>0</v>
      </c>
      <c r="L90" s="116">
        <f>SUM(L89)</f>
        <v>0</v>
      </c>
      <c r="M90" s="115"/>
      <c r="N90" s="114" t="s">
        <v>19</v>
      </c>
      <c r="O90" s="118">
        <f>SUM(O89)</f>
        <v>0</v>
      </c>
      <c r="P90" s="116">
        <f>SUM(P89)</f>
        <v>0</v>
      </c>
      <c r="Q90" s="115">
        <v>0</v>
      </c>
      <c r="R90" s="116">
        <v>0</v>
      </c>
    </row>
    <row r="91" spans="1:18" s="4" customFormat="1" ht="11.25" customHeight="1" x14ac:dyDescent="0.2">
      <c r="A91" s="119"/>
      <c r="B91" s="120"/>
      <c r="C91" s="121"/>
      <c r="D91" s="121"/>
      <c r="E91" s="121"/>
      <c r="F91" s="121"/>
      <c r="G91" s="122"/>
      <c r="H91" s="120"/>
      <c r="I91" s="121"/>
      <c r="J91" s="121"/>
      <c r="K91" s="121"/>
      <c r="L91" s="121"/>
      <c r="M91" s="121"/>
      <c r="N91" s="120"/>
      <c r="O91" s="121"/>
      <c r="P91" s="121"/>
      <c r="Q91" s="121"/>
      <c r="R91" s="121"/>
    </row>
    <row r="92" spans="1:18" s="4" customFormat="1" thickBot="1" x14ac:dyDescent="0.25">
      <c r="A92" s="41"/>
      <c r="B92" s="41" t="s">
        <v>16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s="4" customFormat="1" ht="23.25" thickBot="1" x14ac:dyDescent="0.25">
      <c r="A93" s="31" t="s">
        <v>13</v>
      </c>
      <c r="B93" s="32">
        <f>B82+B76+B70+B64+B58+B51+B45</f>
        <v>84650500</v>
      </c>
      <c r="C93" s="33"/>
      <c r="D93" s="32"/>
      <c r="E93" s="33">
        <f>B93</f>
        <v>84650500</v>
      </c>
      <c r="F93" s="32"/>
      <c r="G93" s="33"/>
      <c r="H93" s="32">
        <v>0</v>
      </c>
      <c r="I93" s="64"/>
      <c r="J93" s="32"/>
      <c r="K93" s="33"/>
      <c r="L93" s="32"/>
      <c r="M93" s="33"/>
      <c r="N93" s="32"/>
      <c r="O93" s="33"/>
      <c r="P93" s="32"/>
      <c r="Q93" s="33"/>
      <c r="R93" s="32"/>
    </row>
    <row r="94" spans="1:18" s="5" customFormat="1" thickBot="1" x14ac:dyDescent="0.25">
      <c r="A94" s="31" t="s">
        <v>28</v>
      </c>
      <c r="B94" s="32">
        <f>B83+B77+B71+B65+B59+B52+B46</f>
        <v>84650500</v>
      </c>
      <c r="C94" s="32">
        <f>C83+C77+C71+C65+C59+C52+C46+C53+C89</f>
        <v>49824875</v>
      </c>
      <c r="D94" s="32">
        <f>D83+D77+D71+D65+D59+D52+D46+D53+D89</f>
        <v>49824875</v>
      </c>
      <c r="E94" s="33">
        <f t="shared" ref="E94:E99" si="10">B94+C94-D94</f>
        <v>84650500</v>
      </c>
      <c r="F94" s="32">
        <v>0</v>
      </c>
      <c r="G94" s="33"/>
      <c r="H94" s="32">
        <v>0</v>
      </c>
      <c r="I94" s="32">
        <f>I83+I77+I71+I65+I59+I52+I46+I53+I89</f>
        <v>0</v>
      </c>
      <c r="J94" s="32">
        <f>J83+J77+J71+J65+J59+J52+J46+J53+J89</f>
        <v>0</v>
      </c>
      <c r="K94" s="33">
        <v>0</v>
      </c>
      <c r="L94" s="32">
        <v>0</v>
      </c>
      <c r="M94" s="33"/>
      <c r="N94" s="32">
        <v>0</v>
      </c>
      <c r="O94" s="33">
        <v>0</v>
      </c>
      <c r="P94" s="32">
        <v>0</v>
      </c>
      <c r="Q94" s="33">
        <v>0</v>
      </c>
      <c r="R94" s="32">
        <v>0</v>
      </c>
    </row>
    <row r="95" spans="1:18" s="5" customFormat="1" thickBot="1" x14ac:dyDescent="0.25">
      <c r="A95" s="31" t="s">
        <v>39</v>
      </c>
      <c r="B95" s="32">
        <f t="shared" ref="B95:B100" si="11">E94</f>
        <v>84650500</v>
      </c>
      <c r="C95" s="32">
        <f>C47</f>
        <v>0</v>
      </c>
      <c r="D95" s="32">
        <f>D47</f>
        <v>0</v>
      </c>
      <c r="E95" s="33">
        <f t="shared" si="10"/>
        <v>84650500</v>
      </c>
      <c r="F95" s="32">
        <v>0</v>
      </c>
      <c r="G95" s="33"/>
      <c r="H95" s="32">
        <v>0</v>
      </c>
      <c r="I95" s="32">
        <f>I47</f>
        <v>705667.77</v>
      </c>
      <c r="J95" s="32">
        <f>J47</f>
        <v>705667.77</v>
      </c>
      <c r="K95" s="33">
        <v>0</v>
      </c>
      <c r="L95" s="32">
        <v>0</v>
      </c>
      <c r="M95" s="33"/>
      <c r="N95" s="32">
        <v>0</v>
      </c>
      <c r="O95" s="33">
        <v>0</v>
      </c>
      <c r="P95" s="32">
        <v>0</v>
      </c>
      <c r="Q95" s="33">
        <v>0</v>
      </c>
      <c r="R95" s="32">
        <v>0</v>
      </c>
    </row>
    <row r="96" spans="1:18" s="5" customFormat="1" thickBot="1" x14ac:dyDescent="0.25">
      <c r="A96" s="31" t="s">
        <v>40</v>
      </c>
      <c r="B96" s="32">
        <f t="shared" si="11"/>
        <v>84650500</v>
      </c>
      <c r="C96" s="32">
        <f>C48</f>
        <v>0</v>
      </c>
      <c r="D96" s="32">
        <v>0</v>
      </c>
      <c r="E96" s="33">
        <f t="shared" si="10"/>
        <v>84650500</v>
      </c>
      <c r="F96" s="32">
        <v>0</v>
      </c>
      <c r="G96" s="33"/>
      <c r="H96" s="32">
        <v>0</v>
      </c>
      <c r="I96" s="32">
        <f>I78+I77</f>
        <v>90869.64</v>
      </c>
      <c r="J96" s="32">
        <f>J78+J77</f>
        <v>90869.64</v>
      </c>
      <c r="K96" s="33">
        <v>0</v>
      </c>
      <c r="L96" s="32">
        <v>0</v>
      </c>
      <c r="M96" s="33"/>
      <c r="N96" s="32">
        <v>0</v>
      </c>
      <c r="O96" s="33">
        <v>0</v>
      </c>
      <c r="P96" s="32">
        <v>0</v>
      </c>
      <c r="Q96" s="33">
        <v>0</v>
      </c>
      <c r="R96" s="32">
        <v>0</v>
      </c>
    </row>
    <row r="97" spans="1:18" s="5" customFormat="1" thickBot="1" x14ac:dyDescent="0.25">
      <c r="A97" s="31" t="s">
        <v>43</v>
      </c>
      <c r="B97" s="32">
        <f t="shared" si="11"/>
        <v>84650500</v>
      </c>
      <c r="C97" s="32">
        <f>C49</f>
        <v>0</v>
      </c>
      <c r="D97" s="32">
        <v>0</v>
      </c>
      <c r="E97" s="33">
        <f t="shared" si="10"/>
        <v>84650500</v>
      </c>
      <c r="F97" s="32">
        <v>0</v>
      </c>
      <c r="G97" s="33"/>
      <c r="H97" s="32">
        <v>0</v>
      </c>
      <c r="I97" s="32">
        <f>I54</f>
        <v>1461879.63</v>
      </c>
      <c r="J97" s="32">
        <f>I97</f>
        <v>1461879.63</v>
      </c>
      <c r="K97" s="33">
        <v>0</v>
      </c>
      <c r="L97" s="32">
        <v>0</v>
      </c>
      <c r="M97" s="33"/>
      <c r="N97" s="32">
        <v>0</v>
      </c>
      <c r="O97" s="33">
        <v>0</v>
      </c>
      <c r="P97" s="32">
        <v>0</v>
      </c>
      <c r="Q97" s="33">
        <v>0</v>
      </c>
      <c r="R97" s="32">
        <v>0</v>
      </c>
    </row>
    <row r="98" spans="1:18" s="5" customFormat="1" thickBot="1" x14ac:dyDescent="0.25">
      <c r="A98" s="31" t="s">
        <v>44</v>
      </c>
      <c r="B98" s="32">
        <f t="shared" si="11"/>
        <v>84650500</v>
      </c>
      <c r="C98" s="32">
        <f>C50</f>
        <v>0</v>
      </c>
      <c r="D98" s="32">
        <v>0</v>
      </c>
      <c r="E98" s="33">
        <f t="shared" si="10"/>
        <v>84650500</v>
      </c>
      <c r="F98" s="32">
        <v>0</v>
      </c>
      <c r="G98" s="33"/>
      <c r="H98" s="32">
        <v>0</v>
      </c>
      <c r="I98" s="32">
        <f>I60</f>
        <v>716438.82</v>
      </c>
      <c r="J98" s="32">
        <f>I98</f>
        <v>716438.82</v>
      </c>
      <c r="K98" s="33">
        <v>0</v>
      </c>
      <c r="L98" s="32">
        <v>0</v>
      </c>
      <c r="M98" s="33"/>
      <c r="N98" s="32">
        <v>0</v>
      </c>
      <c r="O98" s="33">
        <v>0</v>
      </c>
      <c r="P98" s="32">
        <v>0</v>
      </c>
      <c r="Q98" s="33">
        <v>0</v>
      </c>
      <c r="R98" s="32">
        <v>0</v>
      </c>
    </row>
    <row r="99" spans="1:18" s="5" customFormat="1" thickBot="1" x14ac:dyDescent="0.25">
      <c r="A99" s="31" t="s">
        <v>45</v>
      </c>
      <c r="B99" s="32">
        <f t="shared" si="11"/>
        <v>84650500</v>
      </c>
      <c r="C99" s="32">
        <f>C51</f>
        <v>0</v>
      </c>
      <c r="D99" s="32">
        <v>0</v>
      </c>
      <c r="E99" s="33">
        <f t="shared" si="10"/>
        <v>84650500</v>
      </c>
      <c r="F99" s="32">
        <v>0</v>
      </c>
      <c r="G99" s="33"/>
      <c r="H99" s="32">
        <v>0</v>
      </c>
      <c r="I99" s="32">
        <v>0</v>
      </c>
      <c r="J99" s="32">
        <f>I99</f>
        <v>0</v>
      </c>
      <c r="K99" s="33">
        <v>0</v>
      </c>
      <c r="L99" s="32">
        <v>0</v>
      </c>
      <c r="M99" s="33"/>
      <c r="N99" s="32">
        <v>0</v>
      </c>
      <c r="O99" s="33">
        <v>0</v>
      </c>
      <c r="P99" s="32">
        <v>0</v>
      </c>
      <c r="Q99" s="33">
        <v>0</v>
      </c>
      <c r="R99" s="32">
        <v>0</v>
      </c>
    </row>
    <row r="100" spans="1:18" s="5" customFormat="1" thickBot="1" x14ac:dyDescent="0.25">
      <c r="A100" s="31" t="s">
        <v>46</v>
      </c>
      <c r="B100" s="32">
        <f t="shared" si="11"/>
        <v>84650500</v>
      </c>
      <c r="C100" s="32">
        <f>C52</f>
        <v>0</v>
      </c>
      <c r="D100" s="32">
        <v>0</v>
      </c>
      <c r="E100" s="33">
        <f>B100+C100-D100</f>
        <v>84650500</v>
      </c>
      <c r="F100" s="32">
        <v>0</v>
      </c>
      <c r="G100" s="33"/>
      <c r="H100" s="32">
        <v>0</v>
      </c>
      <c r="I100" s="32">
        <v>0</v>
      </c>
      <c r="J100" s="32">
        <f>I100</f>
        <v>0</v>
      </c>
      <c r="K100" s="33">
        <v>0</v>
      </c>
      <c r="L100" s="32">
        <v>0</v>
      </c>
      <c r="M100" s="33"/>
      <c r="N100" s="32">
        <v>0</v>
      </c>
      <c r="O100" s="33">
        <v>0</v>
      </c>
      <c r="P100" s="32">
        <v>0</v>
      </c>
      <c r="Q100" s="33">
        <v>0</v>
      </c>
      <c r="R100" s="32">
        <v>0</v>
      </c>
    </row>
    <row r="101" spans="1:18" s="5" customFormat="1" thickBot="1" x14ac:dyDescent="0.25">
      <c r="A101" s="31" t="s">
        <v>47</v>
      </c>
      <c r="B101" s="32">
        <f>E100</f>
        <v>84650500</v>
      </c>
      <c r="C101" s="32">
        <f>C66</f>
        <v>0</v>
      </c>
      <c r="D101" s="32">
        <f>D66</f>
        <v>0</v>
      </c>
      <c r="E101" s="33">
        <f>B101+C101-D101</f>
        <v>84650500</v>
      </c>
      <c r="F101" s="32">
        <v>0</v>
      </c>
      <c r="G101" s="33"/>
      <c r="H101" s="32">
        <v>0</v>
      </c>
      <c r="I101" s="32">
        <f>I66</f>
        <v>935087.86</v>
      </c>
      <c r="J101" s="32">
        <f>J66</f>
        <v>935087.86</v>
      </c>
      <c r="K101" s="33">
        <v>0</v>
      </c>
      <c r="L101" s="32">
        <v>0</v>
      </c>
      <c r="M101" s="33"/>
      <c r="N101" s="32">
        <v>0</v>
      </c>
      <c r="O101" s="33">
        <v>0</v>
      </c>
      <c r="P101" s="32">
        <v>0</v>
      </c>
      <c r="Q101" s="33">
        <v>0</v>
      </c>
      <c r="R101" s="32">
        <v>0</v>
      </c>
    </row>
    <row r="102" spans="1:18" s="5" customFormat="1" thickBot="1" x14ac:dyDescent="0.25">
      <c r="A102" s="31" t="s">
        <v>49</v>
      </c>
      <c r="B102" s="32">
        <f>E101</f>
        <v>84650500</v>
      </c>
      <c r="C102" s="32">
        <f>C67</f>
        <v>0</v>
      </c>
      <c r="D102" s="32">
        <v>0</v>
      </c>
      <c r="E102" s="33">
        <f>B102+C102-D102</f>
        <v>84650500</v>
      </c>
      <c r="F102" s="32">
        <v>0</v>
      </c>
      <c r="G102" s="33"/>
      <c r="H102" s="32">
        <v>0</v>
      </c>
      <c r="I102" s="32">
        <v>0</v>
      </c>
      <c r="J102" s="32">
        <v>0</v>
      </c>
      <c r="K102" s="33">
        <v>0</v>
      </c>
      <c r="L102" s="32">
        <v>0</v>
      </c>
      <c r="M102" s="33"/>
      <c r="N102" s="32">
        <v>0</v>
      </c>
      <c r="O102" s="33">
        <v>0</v>
      </c>
      <c r="P102" s="32">
        <v>0</v>
      </c>
      <c r="Q102" s="33">
        <v>0</v>
      </c>
      <c r="R102" s="32">
        <v>0</v>
      </c>
    </row>
    <row r="103" spans="1:18" s="5" customFormat="1" thickBot="1" x14ac:dyDescent="0.25">
      <c r="A103" s="31" t="s">
        <v>50</v>
      </c>
      <c r="B103" s="32">
        <f>E102</f>
        <v>84650500</v>
      </c>
      <c r="C103" s="32">
        <f>C84</f>
        <v>0</v>
      </c>
      <c r="D103" s="32">
        <f>D84</f>
        <v>0</v>
      </c>
      <c r="E103" s="33">
        <f>B103+C103-D103</f>
        <v>84650500</v>
      </c>
      <c r="F103" s="32">
        <v>0</v>
      </c>
      <c r="G103" s="33"/>
      <c r="H103" s="32">
        <v>0</v>
      </c>
      <c r="I103" s="32">
        <f>I84+I72</f>
        <v>657510.24</v>
      </c>
      <c r="J103" s="32">
        <f>I103</f>
        <v>657510.24</v>
      </c>
      <c r="K103" s="33">
        <v>0</v>
      </c>
      <c r="L103" s="32">
        <v>0</v>
      </c>
      <c r="M103" s="33"/>
      <c r="N103" s="32">
        <v>0</v>
      </c>
      <c r="O103" s="33">
        <v>0</v>
      </c>
      <c r="P103" s="32">
        <v>0</v>
      </c>
      <c r="Q103" s="33">
        <v>0</v>
      </c>
      <c r="R103" s="32">
        <v>0</v>
      </c>
    </row>
    <row r="104" spans="1:18" s="5" customFormat="1" thickBot="1" x14ac:dyDescent="0.25">
      <c r="A104" s="31" t="s">
        <v>52</v>
      </c>
      <c r="B104" s="32">
        <f>E103</f>
        <v>84650500</v>
      </c>
      <c r="C104" s="32">
        <f>C85</f>
        <v>0</v>
      </c>
      <c r="D104" s="32">
        <f>D85</f>
        <v>0</v>
      </c>
      <c r="E104" s="33">
        <f>B104+C104-D104</f>
        <v>84650500</v>
      </c>
      <c r="F104" s="32">
        <v>0</v>
      </c>
      <c r="G104" s="33"/>
      <c r="H104" s="32">
        <v>0</v>
      </c>
      <c r="I104" s="32">
        <v>0</v>
      </c>
      <c r="J104" s="32">
        <f>I104</f>
        <v>0</v>
      </c>
      <c r="K104" s="33">
        <v>0</v>
      </c>
      <c r="L104" s="32">
        <v>0</v>
      </c>
      <c r="M104" s="33"/>
      <c r="N104" s="32">
        <v>0</v>
      </c>
      <c r="O104" s="33">
        <v>0</v>
      </c>
      <c r="P104" s="32">
        <v>0</v>
      </c>
      <c r="Q104" s="33">
        <v>0</v>
      </c>
      <c r="R104" s="32">
        <v>0</v>
      </c>
    </row>
    <row r="105" spans="1:18" s="4" customFormat="1" thickBot="1" x14ac:dyDescent="0.25">
      <c r="A105" s="42" t="s">
        <v>20</v>
      </c>
      <c r="B105" s="48" t="s">
        <v>19</v>
      </c>
      <c r="C105" s="89">
        <f>SUM(C94:C104)</f>
        <v>49824875</v>
      </c>
      <c r="D105" s="90">
        <f>SUM(D94:D104)</f>
        <v>49824875</v>
      </c>
      <c r="E105" s="40">
        <f>B93+C105-D105</f>
        <v>84650500</v>
      </c>
      <c r="F105" s="36">
        <v>0</v>
      </c>
      <c r="G105" s="49"/>
      <c r="H105" s="48" t="s">
        <v>19</v>
      </c>
      <c r="I105" s="39">
        <f>SUM(I94:I104)</f>
        <v>4567453.96</v>
      </c>
      <c r="J105" s="36">
        <f>SUM(J94:J104)</f>
        <v>4567453.96</v>
      </c>
      <c r="K105" s="40">
        <v>0</v>
      </c>
      <c r="L105" s="36">
        <v>0</v>
      </c>
      <c r="M105" s="49"/>
      <c r="N105" s="48" t="s">
        <v>19</v>
      </c>
      <c r="O105" s="39">
        <f>SUM(O94:O94)</f>
        <v>0</v>
      </c>
      <c r="P105" s="36">
        <f>SUM(P94:P94)</f>
        <v>0</v>
      </c>
      <c r="Q105" s="40">
        <v>0</v>
      </c>
      <c r="R105" s="36">
        <v>0</v>
      </c>
    </row>
    <row r="106" spans="1:18" s="4" customFormat="1" ht="45.75" thickBot="1" x14ac:dyDescent="0.25">
      <c r="A106" s="44" t="s">
        <v>29</v>
      </c>
      <c r="B106" s="45" t="s">
        <v>19</v>
      </c>
      <c r="C106" s="46"/>
      <c r="D106" s="34"/>
      <c r="E106" s="46"/>
      <c r="F106" s="47"/>
      <c r="G106" s="46"/>
      <c r="H106" s="45" t="s">
        <v>19</v>
      </c>
      <c r="I106" s="46"/>
      <c r="J106" s="47"/>
      <c r="K106" s="46"/>
      <c r="L106" s="47"/>
      <c r="M106" s="46"/>
      <c r="N106" s="45" t="s">
        <v>19</v>
      </c>
      <c r="O106" s="46"/>
      <c r="P106" s="47"/>
      <c r="Q106" s="46"/>
      <c r="R106" s="47"/>
    </row>
    <row r="107" spans="1:18" s="4" customFormat="1" ht="12" x14ac:dyDescent="0.2">
      <c r="A107" s="8"/>
      <c r="B107" s="10" t="s">
        <v>23</v>
      </c>
      <c r="C107" s="8"/>
      <c r="D107" s="3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s="4" customFormat="1" thickBot="1" x14ac:dyDescent="0.25">
      <c r="A108" s="41"/>
      <c r="B108" s="41" t="s">
        <v>18</v>
      </c>
      <c r="C108" s="8"/>
      <c r="D108" s="6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4" customFormat="1" ht="23.25" thickBot="1" x14ac:dyDescent="0.25">
      <c r="A109" s="91" t="s">
        <v>13</v>
      </c>
      <c r="B109" s="92">
        <v>0</v>
      </c>
      <c r="C109" s="78"/>
      <c r="D109" s="93"/>
      <c r="E109" s="78"/>
      <c r="F109" s="78"/>
      <c r="G109" s="78"/>
      <c r="H109" s="78">
        <v>0</v>
      </c>
      <c r="I109" s="78"/>
      <c r="J109" s="78"/>
      <c r="K109" s="78"/>
      <c r="L109" s="78"/>
      <c r="M109" s="78"/>
      <c r="N109" s="78">
        <v>0</v>
      </c>
      <c r="O109" s="78"/>
      <c r="P109" s="78"/>
      <c r="Q109" s="79"/>
      <c r="R109" s="55"/>
    </row>
    <row r="110" spans="1:18" s="5" customFormat="1" thickBot="1" x14ac:dyDescent="0.25">
      <c r="A110" s="91" t="s">
        <v>28</v>
      </c>
      <c r="B110" s="92">
        <v>0</v>
      </c>
      <c r="C110" s="78">
        <v>0</v>
      </c>
      <c r="D110" s="93">
        <v>0</v>
      </c>
      <c r="E110" s="78">
        <v>0</v>
      </c>
      <c r="F110" s="78">
        <v>0</v>
      </c>
      <c r="G110" s="78"/>
      <c r="H110" s="78">
        <v>0</v>
      </c>
      <c r="I110" s="78">
        <v>0</v>
      </c>
      <c r="J110" s="78">
        <v>0</v>
      </c>
      <c r="K110" s="78">
        <v>0</v>
      </c>
      <c r="L110" s="78">
        <v>0</v>
      </c>
      <c r="M110" s="78"/>
      <c r="N110" s="78">
        <v>0</v>
      </c>
      <c r="O110" s="78">
        <v>0</v>
      </c>
      <c r="P110" s="78">
        <v>0</v>
      </c>
      <c r="Q110" s="79">
        <v>0</v>
      </c>
      <c r="R110" s="55">
        <v>0</v>
      </c>
    </row>
    <row r="111" spans="1:18" s="5" customFormat="1" thickBot="1" x14ac:dyDescent="0.25">
      <c r="A111" s="91" t="s">
        <v>39</v>
      </c>
      <c r="B111" s="92">
        <v>0</v>
      </c>
      <c r="C111" s="78">
        <v>0</v>
      </c>
      <c r="D111" s="93">
        <v>0</v>
      </c>
      <c r="E111" s="78">
        <v>0</v>
      </c>
      <c r="F111" s="78">
        <v>0</v>
      </c>
      <c r="G111" s="78"/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/>
      <c r="N111" s="78">
        <v>0</v>
      </c>
      <c r="O111" s="78">
        <v>0</v>
      </c>
      <c r="P111" s="78">
        <v>0</v>
      </c>
      <c r="Q111" s="79">
        <v>0</v>
      </c>
      <c r="R111" s="55">
        <v>0</v>
      </c>
    </row>
    <row r="112" spans="1:18" s="5" customFormat="1" thickBot="1" x14ac:dyDescent="0.25">
      <c r="A112" s="91" t="s">
        <v>40</v>
      </c>
      <c r="B112" s="92">
        <v>0</v>
      </c>
      <c r="C112" s="78">
        <v>0</v>
      </c>
      <c r="D112" s="93">
        <v>0</v>
      </c>
      <c r="E112" s="78">
        <v>0</v>
      </c>
      <c r="F112" s="78">
        <v>0</v>
      </c>
      <c r="G112" s="78"/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/>
      <c r="N112" s="78">
        <v>0</v>
      </c>
      <c r="O112" s="78">
        <v>0</v>
      </c>
      <c r="P112" s="78">
        <v>0</v>
      </c>
      <c r="Q112" s="79">
        <v>0</v>
      </c>
      <c r="R112" s="55">
        <v>0</v>
      </c>
    </row>
    <row r="113" spans="1:18" s="5" customFormat="1" thickBot="1" x14ac:dyDescent="0.25">
      <c r="A113" s="91" t="s">
        <v>43</v>
      </c>
      <c r="B113" s="92">
        <v>0</v>
      </c>
      <c r="C113" s="78">
        <v>0</v>
      </c>
      <c r="D113" s="93">
        <v>0</v>
      </c>
      <c r="E113" s="78">
        <v>0</v>
      </c>
      <c r="F113" s="78">
        <v>0</v>
      </c>
      <c r="G113" s="78"/>
      <c r="H113" s="78">
        <v>0</v>
      </c>
      <c r="I113" s="78">
        <v>0</v>
      </c>
      <c r="J113" s="78">
        <v>0</v>
      </c>
      <c r="K113" s="78">
        <v>0</v>
      </c>
      <c r="L113" s="78">
        <v>0</v>
      </c>
      <c r="M113" s="78"/>
      <c r="N113" s="78">
        <v>0</v>
      </c>
      <c r="O113" s="78">
        <v>0</v>
      </c>
      <c r="P113" s="78">
        <v>0</v>
      </c>
      <c r="Q113" s="79">
        <v>0</v>
      </c>
      <c r="R113" s="55">
        <v>0</v>
      </c>
    </row>
    <row r="114" spans="1:18" s="5" customFormat="1" thickBot="1" x14ac:dyDescent="0.25">
      <c r="A114" s="91" t="s">
        <v>44</v>
      </c>
      <c r="B114" s="92">
        <v>0</v>
      </c>
      <c r="C114" s="78">
        <v>0</v>
      </c>
      <c r="D114" s="93">
        <v>0</v>
      </c>
      <c r="E114" s="78">
        <v>0</v>
      </c>
      <c r="F114" s="78">
        <v>0</v>
      </c>
      <c r="G114" s="78"/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/>
      <c r="N114" s="78">
        <v>0</v>
      </c>
      <c r="O114" s="78">
        <v>0</v>
      </c>
      <c r="P114" s="78">
        <v>0</v>
      </c>
      <c r="Q114" s="79">
        <v>0</v>
      </c>
      <c r="R114" s="55">
        <v>0</v>
      </c>
    </row>
    <row r="115" spans="1:18" s="5" customFormat="1" thickBot="1" x14ac:dyDescent="0.25">
      <c r="A115" s="91" t="s">
        <v>45</v>
      </c>
      <c r="B115" s="92">
        <v>0</v>
      </c>
      <c r="C115" s="78">
        <v>0</v>
      </c>
      <c r="D115" s="93">
        <v>0</v>
      </c>
      <c r="E115" s="78">
        <v>0</v>
      </c>
      <c r="F115" s="78">
        <v>0</v>
      </c>
      <c r="G115" s="78"/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/>
      <c r="N115" s="78">
        <v>0</v>
      </c>
      <c r="O115" s="78">
        <v>0</v>
      </c>
      <c r="P115" s="78">
        <v>0</v>
      </c>
      <c r="Q115" s="79">
        <v>0</v>
      </c>
      <c r="R115" s="55">
        <v>0</v>
      </c>
    </row>
    <row r="116" spans="1:18" s="5" customFormat="1" thickBot="1" x14ac:dyDescent="0.25">
      <c r="A116" s="91" t="s">
        <v>46</v>
      </c>
      <c r="B116" s="92">
        <v>0</v>
      </c>
      <c r="C116" s="78">
        <v>0</v>
      </c>
      <c r="D116" s="93">
        <v>0</v>
      </c>
      <c r="E116" s="78">
        <v>0</v>
      </c>
      <c r="F116" s="78">
        <v>0</v>
      </c>
      <c r="G116" s="78"/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/>
      <c r="N116" s="78">
        <v>0</v>
      </c>
      <c r="O116" s="78">
        <v>0</v>
      </c>
      <c r="P116" s="78">
        <v>0</v>
      </c>
      <c r="Q116" s="79">
        <v>0</v>
      </c>
      <c r="R116" s="55">
        <v>0</v>
      </c>
    </row>
    <row r="117" spans="1:18" s="5" customFormat="1" thickBot="1" x14ac:dyDescent="0.25">
      <c r="A117" s="91" t="s">
        <v>47</v>
      </c>
      <c r="B117" s="92">
        <v>0</v>
      </c>
      <c r="C117" s="78">
        <v>0</v>
      </c>
      <c r="D117" s="93">
        <v>0</v>
      </c>
      <c r="E117" s="78">
        <v>0</v>
      </c>
      <c r="F117" s="78">
        <v>0</v>
      </c>
      <c r="G117" s="78"/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/>
      <c r="N117" s="78">
        <v>0</v>
      </c>
      <c r="O117" s="78">
        <v>0</v>
      </c>
      <c r="P117" s="78">
        <v>0</v>
      </c>
      <c r="Q117" s="79">
        <v>0</v>
      </c>
      <c r="R117" s="55">
        <v>0</v>
      </c>
    </row>
    <row r="118" spans="1:18" s="5" customFormat="1" thickBot="1" x14ac:dyDescent="0.25">
      <c r="A118" s="91" t="s">
        <v>48</v>
      </c>
      <c r="B118" s="92">
        <v>0</v>
      </c>
      <c r="C118" s="78">
        <v>0</v>
      </c>
      <c r="D118" s="93">
        <v>0</v>
      </c>
      <c r="E118" s="78">
        <v>0</v>
      </c>
      <c r="F118" s="78">
        <v>0</v>
      </c>
      <c r="G118" s="78"/>
      <c r="H118" s="78">
        <v>0</v>
      </c>
      <c r="I118" s="78">
        <v>0</v>
      </c>
      <c r="J118" s="78">
        <v>0</v>
      </c>
      <c r="K118" s="78">
        <v>0</v>
      </c>
      <c r="L118" s="78">
        <v>0</v>
      </c>
      <c r="M118" s="78"/>
      <c r="N118" s="78">
        <v>0</v>
      </c>
      <c r="O118" s="78">
        <v>0</v>
      </c>
      <c r="P118" s="78">
        <v>0</v>
      </c>
      <c r="Q118" s="79">
        <v>0</v>
      </c>
      <c r="R118" s="55">
        <v>0</v>
      </c>
    </row>
    <row r="119" spans="1:18" s="5" customFormat="1" thickBot="1" x14ac:dyDescent="0.25">
      <c r="A119" s="91" t="s">
        <v>50</v>
      </c>
      <c r="B119" s="92">
        <v>0</v>
      </c>
      <c r="C119" s="78">
        <v>0</v>
      </c>
      <c r="D119" s="93">
        <v>0</v>
      </c>
      <c r="E119" s="78">
        <v>0</v>
      </c>
      <c r="F119" s="78">
        <v>0</v>
      </c>
      <c r="G119" s="78"/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/>
      <c r="N119" s="78">
        <v>0</v>
      </c>
      <c r="O119" s="78">
        <v>0</v>
      </c>
      <c r="P119" s="78">
        <v>0</v>
      </c>
      <c r="Q119" s="79">
        <v>0</v>
      </c>
      <c r="R119" s="55">
        <v>0</v>
      </c>
    </row>
    <row r="120" spans="1:18" s="5" customFormat="1" thickBot="1" x14ac:dyDescent="0.25">
      <c r="A120" s="91" t="s">
        <v>52</v>
      </c>
      <c r="B120" s="92">
        <v>0</v>
      </c>
      <c r="C120" s="78">
        <v>0</v>
      </c>
      <c r="D120" s="93">
        <v>0</v>
      </c>
      <c r="E120" s="78">
        <v>0</v>
      </c>
      <c r="F120" s="78">
        <v>0</v>
      </c>
      <c r="G120" s="78"/>
      <c r="H120" s="78">
        <v>0</v>
      </c>
      <c r="I120" s="78">
        <v>0</v>
      </c>
      <c r="J120" s="78">
        <v>0</v>
      </c>
      <c r="K120" s="78">
        <v>0</v>
      </c>
      <c r="L120" s="78">
        <v>0</v>
      </c>
      <c r="M120" s="78"/>
      <c r="N120" s="78">
        <v>0</v>
      </c>
      <c r="O120" s="78">
        <v>0</v>
      </c>
      <c r="P120" s="78">
        <v>0</v>
      </c>
      <c r="Q120" s="79">
        <v>0</v>
      </c>
      <c r="R120" s="55">
        <v>0</v>
      </c>
    </row>
    <row r="121" spans="1:18" s="4" customFormat="1" thickBot="1" x14ac:dyDescent="0.25">
      <c r="A121" s="42" t="s">
        <v>20</v>
      </c>
      <c r="B121" s="94" t="s">
        <v>19</v>
      </c>
      <c r="C121" s="52">
        <f>SUM(C110:C119)</f>
        <v>0</v>
      </c>
      <c r="D121" s="78">
        <f>SUM(D110:D119)</f>
        <v>0</v>
      </c>
      <c r="E121" s="52">
        <f>B109+C121-D121</f>
        <v>0</v>
      </c>
      <c r="F121" s="52">
        <v>0</v>
      </c>
      <c r="G121" s="74"/>
      <c r="H121" s="73" t="s">
        <v>19</v>
      </c>
      <c r="I121" s="52">
        <f>SUM(I110:I119)</f>
        <v>0</v>
      </c>
      <c r="J121" s="52">
        <f>SUM(J110:J110)</f>
        <v>0</v>
      </c>
      <c r="K121" s="52">
        <v>0</v>
      </c>
      <c r="L121" s="52">
        <v>0</v>
      </c>
      <c r="M121" s="74"/>
      <c r="N121" s="73" t="s">
        <v>19</v>
      </c>
      <c r="O121" s="52">
        <v>0</v>
      </c>
      <c r="P121" s="52">
        <v>0</v>
      </c>
      <c r="Q121" s="72">
        <v>0</v>
      </c>
      <c r="R121" s="63">
        <v>0</v>
      </c>
    </row>
    <row r="122" spans="1:18" s="4" customFormat="1" ht="45.75" thickBot="1" x14ac:dyDescent="0.25">
      <c r="A122" s="95" t="s">
        <v>29</v>
      </c>
      <c r="B122" s="96" t="s">
        <v>19</v>
      </c>
      <c r="C122" s="97"/>
      <c r="D122" s="98">
        <v>0</v>
      </c>
      <c r="E122" s="97"/>
      <c r="F122" s="97"/>
      <c r="G122" s="97"/>
      <c r="H122" s="96" t="s">
        <v>19</v>
      </c>
      <c r="I122" s="97"/>
      <c r="J122" s="97"/>
      <c r="K122" s="97"/>
      <c r="L122" s="97"/>
      <c r="M122" s="97"/>
      <c r="N122" s="96" t="s">
        <v>19</v>
      </c>
      <c r="O122" s="97"/>
      <c r="P122" s="97"/>
      <c r="Q122" s="99"/>
      <c r="R122" s="100"/>
    </row>
    <row r="123" spans="1:18" s="4" customFormat="1" thickBot="1" x14ac:dyDescent="0.25">
      <c r="A123" s="41"/>
      <c r="B123" s="50" t="s">
        <v>24</v>
      </c>
      <c r="C123" s="8"/>
      <c r="D123" s="3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s="4" customFormat="1" ht="23.25" thickBot="1" x14ac:dyDescent="0.25">
      <c r="A124" s="31" t="s">
        <v>13</v>
      </c>
      <c r="B124" s="32">
        <f>B93+B27</f>
        <v>101143500</v>
      </c>
      <c r="C124" s="32"/>
      <c r="D124" s="100"/>
      <c r="E124" s="33"/>
      <c r="F124" s="32"/>
      <c r="G124" s="33"/>
      <c r="H124" s="64">
        <v>0</v>
      </c>
      <c r="I124" s="32"/>
      <c r="J124" s="62"/>
      <c r="K124" s="33"/>
      <c r="L124" s="32"/>
      <c r="M124" s="33"/>
      <c r="N124" s="32">
        <v>0</v>
      </c>
      <c r="O124" s="33"/>
      <c r="P124" s="32"/>
      <c r="Q124" s="33"/>
      <c r="R124" s="32"/>
    </row>
    <row r="125" spans="1:18" s="7" customFormat="1" thickBot="1" x14ac:dyDescent="0.25">
      <c r="A125" s="32" t="str">
        <f t="shared" ref="A125:A135" si="12">A28</f>
        <v>январь</v>
      </c>
      <c r="B125" s="32">
        <f t="shared" ref="B125:B135" si="13">B28+B94</f>
        <v>101143500</v>
      </c>
      <c r="C125" s="32">
        <f t="shared" ref="C125:C135" si="14">C28+C94+C110</f>
        <v>49824875</v>
      </c>
      <c r="D125" s="62">
        <f>D28+D94+D122</f>
        <v>49991875</v>
      </c>
      <c r="E125" s="32">
        <f t="shared" ref="E125:E130" si="15">B125+C125-D125</f>
        <v>100976500</v>
      </c>
      <c r="F125" s="33">
        <f t="shared" ref="F125:H135" si="16">F28</f>
        <v>0</v>
      </c>
      <c r="G125" s="32">
        <f t="shared" si="16"/>
        <v>7.75</v>
      </c>
      <c r="H125" s="33">
        <f t="shared" si="16"/>
        <v>0</v>
      </c>
      <c r="I125" s="32">
        <f>I28+I94+I121</f>
        <v>0</v>
      </c>
      <c r="J125" s="62">
        <f t="shared" ref="J125:J130" si="17">I125</f>
        <v>0</v>
      </c>
      <c r="K125" s="32">
        <f t="shared" ref="K125:R135" si="18">K28</f>
        <v>0</v>
      </c>
      <c r="L125" s="33">
        <f t="shared" si="18"/>
        <v>0</v>
      </c>
      <c r="M125" s="32">
        <f t="shared" si="18"/>
        <v>0</v>
      </c>
      <c r="N125" s="33">
        <f t="shared" si="18"/>
        <v>0</v>
      </c>
      <c r="O125" s="32">
        <f t="shared" si="18"/>
        <v>0</v>
      </c>
      <c r="P125" s="33">
        <f t="shared" si="18"/>
        <v>0</v>
      </c>
      <c r="Q125" s="32">
        <f t="shared" si="18"/>
        <v>0</v>
      </c>
      <c r="R125" s="32">
        <f t="shared" si="18"/>
        <v>0</v>
      </c>
    </row>
    <row r="126" spans="1:18" s="7" customFormat="1" thickBot="1" x14ac:dyDescent="0.25">
      <c r="A126" s="32" t="str">
        <f t="shared" si="12"/>
        <v>февраль</v>
      </c>
      <c r="B126" s="32">
        <f t="shared" si="13"/>
        <v>100976500</v>
      </c>
      <c r="C126" s="32">
        <f t="shared" si="14"/>
        <v>0</v>
      </c>
      <c r="D126" s="62">
        <f>D29+D95+D123</f>
        <v>167000</v>
      </c>
      <c r="E126" s="32">
        <f t="shared" si="15"/>
        <v>100809500</v>
      </c>
      <c r="F126" s="33">
        <f t="shared" si="16"/>
        <v>0</v>
      </c>
      <c r="G126" s="32">
        <f t="shared" si="16"/>
        <v>7.75</v>
      </c>
      <c r="H126" s="33">
        <f t="shared" si="16"/>
        <v>0</v>
      </c>
      <c r="I126" s="32">
        <f>I29+I95+I122</f>
        <v>813294.73</v>
      </c>
      <c r="J126" s="62">
        <f t="shared" si="17"/>
        <v>813294.73</v>
      </c>
      <c r="K126" s="32">
        <f t="shared" si="18"/>
        <v>0</v>
      </c>
      <c r="L126" s="33">
        <f t="shared" si="18"/>
        <v>0</v>
      </c>
      <c r="M126" s="32">
        <f t="shared" si="18"/>
        <v>0</v>
      </c>
      <c r="N126" s="33">
        <f t="shared" si="18"/>
        <v>0</v>
      </c>
      <c r="O126" s="32">
        <f t="shared" si="18"/>
        <v>0</v>
      </c>
      <c r="P126" s="33">
        <f t="shared" si="18"/>
        <v>0</v>
      </c>
      <c r="Q126" s="32">
        <f t="shared" si="18"/>
        <v>0</v>
      </c>
      <c r="R126" s="32">
        <f t="shared" si="18"/>
        <v>0</v>
      </c>
    </row>
    <row r="127" spans="1:18" s="7" customFormat="1" thickBot="1" x14ac:dyDescent="0.25">
      <c r="A127" s="32" t="str">
        <f t="shared" si="12"/>
        <v>март</v>
      </c>
      <c r="B127" s="32">
        <f t="shared" si="13"/>
        <v>100809500</v>
      </c>
      <c r="C127" s="32">
        <f t="shared" si="14"/>
        <v>0</v>
      </c>
      <c r="D127" s="62">
        <f>D30+D96+D124</f>
        <v>167000</v>
      </c>
      <c r="E127" s="32">
        <f t="shared" si="15"/>
        <v>100642500</v>
      </c>
      <c r="F127" s="33">
        <f t="shared" si="16"/>
        <v>0</v>
      </c>
      <c r="G127" s="32">
        <f t="shared" si="16"/>
        <v>7.75</v>
      </c>
      <c r="H127" s="33">
        <f t="shared" si="16"/>
        <v>0</v>
      </c>
      <c r="I127" s="32">
        <f>I30+I96+I123</f>
        <v>190203.47</v>
      </c>
      <c r="J127" s="62">
        <f t="shared" si="17"/>
        <v>190203.47</v>
      </c>
      <c r="K127" s="32">
        <f t="shared" si="18"/>
        <v>0</v>
      </c>
      <c r="L127" s="33">
        <f t="shared" si="18"/>
        <v>0</v>
      </c>
      <c r="M127" s="32">
        <f t="shared" si="18"/>
        <v>0</v>
      </c>
      <c r="N127" s="33">
        <f t="shared" si="18"/>
        <v>0</v>
      </c>
      <c r="O127" s="32">
        <f t="shared" si="18"/>
        <v>0</v>
      </c>
      <c r="P127" s="33">
        <f t="shared" si="18"/>
        <v>0</v>
      </c>
      <c r="Q127" s="32">
        <f t="shared" si="18"/>
        <v>0</v>
      </c>
      <c r="R127" s="32">
        <f t="shared" si="18"/>
        <v>0</v>
      </c>
    </row>
    <row r="128" spans="1:18" s="7" customFormat="1" thickBot="1" x14ac:dyDescent="0.25">
      <c r="A128" s="32" t="str">
        <f t="shared" si="12"/>
        <v>апрель</v>
      </c>
      <c r="B128" s="32">
        <f t="shared" si="13"/>
        <v>100642500</v>
      </c>
      <c r="C128" s="32">
        <f t="shared" si="14"/>
        <v>0</v>
      </c>
      <c r="D128" s="62">
        <f t="shared" ref="D128:D135" si="19">D113+D97+D31</f>
        <v>167000</v>
      </c>
      <c r="E128" s="32">
        <f t="shared" si="15"/>
        <v>100475500</v>
      </c>
      <c r="F128" s="33">
        <f t="shared" si="16"/>
        <v>0</v>
      </c>
      <c r="G128" s="32">
        <f t="shared" si="16"/>
        <v>7.75</v>
      </c>
      <c r="H128" s="33">
        <f t="shared" si="16"/>
        <v>0</v>
      </c>
      <c r="I128" s="32">
        <f t="shared" ref="I128:I135" si="20">I31+I97+I113</f>
        <v>1566925.16</v>
      </c>
      <c r="J128" s="62">
        <f t="shared" si="17"/>
        <v>1566925.16</v>
      </c>
      <c r="K128" s="32">
        <f t="shared" si="18"/>
        <v>0</v>
      </c>
      <c r="L128" s="33">
        <f t="shared" si="18"/>
        <v>0</v>
      </c>
      <c r="M128" s="32">
        <f t="shared" si="18"/>
        <v>0</v>
      </c>
      <c r="N128" s="33">
        <f t="shared" si="18"/>
        <v>0</v>
      </c>
      <c r="O128" s="32">
        <f t="shared" si="18"/>
        <v>0</v>
      </c>
      <c r="P128" s="33">
        <f t="shared" si="18"/>
        <v>0</v>
      </c>
      <c r="Q128" s="32">
        <f t="shared" si="18"/>
        <v>0</v>
      </c>
      <c r="R128" s="32">
        <f t="shared" si="18"/>
        <v>0</v>
      </c>
    </row>
    <row r="129" spans="1:18" s="7" customFormat="1" thickBot="1" x14ac:dyDescent="0.25">
      <c r="A129" s="32" t="str">
        <f t="shared" si="12"/>
        <v>май</v>
      </c>
      <c r="B129" s="32">
        <f t="shared" si="13"/>
        <v>100475500</v>
      </c>
      <c r="C129" s="32">
        <f t="shared" si="14"/>
        <v>0</v>
      </c>
      <c r="D129" s="62">
        <f t="shared" si="19"/>
        <v>167000</v>
      </c>
      <c r="E129" s="32">
        <f t="shared" si="15"/>
        <v>100308500</v>
      </c>
      <c r="F129" s="33">
        <f t="shared" si="16"/>
        <v>0</v>
      </c>
      <c r="G129" s="32">
        <f t="shared" si="16"/>
        <v>7.75</v>
      </c>
      <c r="H129" s="33">
        <f t="shared" si="16"/>
        <v>0</v>
      </c>
      <c r="I129" s="32">
        <f t="shared" si="20"/>
        <v>817001.85</v>
      </c>
      <c r="J129" s="62">
        <f t="shared" si="17"/>
        <v>817001.85</v>
      </c>
      <c r="K129" s="32">
        <f t="shared" si="18"/>
        <v>0</v>
      </c>
      <c r="L129" s="33">
        <f t="shared" si="18"/>
        <v>0</v>
      </c>
      <c r="M129" s="32">
        <f t="shared" si="18"/>
        <v>0</v>
      </c>
      <c r="N129" s="33">
        <f t="shared" si="18"/>
        <v>0</v>
      </c>
      <c r="O129" s="32">
        <f t="shared" si="18"/>
        <v>0</v>
      </c>
      <c r="P129" s="33">
        <f t="shared" si="18"/>
        <v>0</v>
      </c>
      <c r="Q129" s="32">
        <f t="shared" si="18"/>
        <v>0</v>
      </c>
      <c r="R129" s="32">
        <f t="shared" si="18"/>
        <v>0</v>
      </c>
    </row>
    <row r="130" spans="1:18" s="7" customFormat="1" thickBot="1" x14ac:dyDescent="0.25">
      <c r="A130" s="32" t="str">
        <f t="shared" si="12"/>
        <v>июнь</v>
      </c>
      <c r="B130" s="32">
        <f t="shared" si="13"/>
        <v>100308500</v>
      </c>
      <c r="C130" s="32">
        <f t="shared" si="14"/>
        <v>0</v>
      </c>
      <c r="D130" s="62">
        <f t="shared" si="19"/>
        <v>167000</v>
      </c>
      <c r="E130" s="32">
        <f t="shared" si="15"/>
        <v>100141500</v>
      </c>
      <c r="F130" s="33">
        <f t="shared" si="16"/>
        <v>0</v>
      </c>
      <c r="G130" s="32">
        <f t="shared" si="16"/>
        <v>7.75</v>
      </c>
      <c r="H130" s="33">
        <f t="shared" si="16"/>
        <v>0</v>
      </c>
      <c r="I130" s="32">
        <f t="shared" si="20"/>
        <v>102994.54</v>
      </c>
      <c r="J130" s="62">
        <f t="shared" si="17"/>
        <v>102994.54</v>
      </c>
      <c r="K130" s="32">
        <f t="shared" si="18"/>
        <v>0</v>
      </c>
      <c r="L130" s="33">
        <f t="shared" si="18"/>
        <v>0</v>
      </c>
      <c r="M130" s="32">
        <f t="shared" si="18"/>
        <v>0</v>
      </c>
      <c r="N130" s="33">
        <f t="shared" si="18"/>
        <v>0</v>
      </c>
      <c r="O130" s="32">
        <f t="shared" si="18"/>
        <v>0</v>
      </c>
      <c r="P130" s="33">
        <f t="shared" si="18"/>
        <v>0</v>
      </c>
      <c r="Q130" s="32">
        <f t="shared" si="18"/>
        <v>0</v>
      </c>
      <c r="R130" s="32">
        <f t="shared" si="18"/>
        <v>0</v>
      </c>
    </row>
    <row r="131" spans="1:18" s="7" customFormat="1" thickBot="1" x14ac:dyDescent="0.25">
      <c r="A131" s="32" t="str">
        <f t="shared" si="12"/>
        <v>июль</v>
      </c>
      <c r="B131" s="32">
        <f t="shared" si="13"/>
        <v>100141500</v>
      </c>
      <c r="C131" s="32">
        <f t="shared" si="14"/>
        <v>0</v>
      </c>
      <c r="D131" s="62">
        <f t="shared" si="19"/>
        <v>167000</v>
      </c>
      <c r="E131" s="32">
        <f>B131+C131-D131</f>
        <v>99974500</v>
      </c>
      <c r="F131" s="33">
        <f t="shared" si="16"/>
        <v>0</v>
      </c>
      <c r="G131" s="32">
        <f t="shared" si="16"/>
        <v>7.75</v>
      </c>
      <c r="H131" s="33">
        <f t="shared" si="16"/>
        <v>0</v>
      </c>
      <c r="I131" s="32">
        <f t="shared" si="20"/>
        <v>98476.67</v>
      </c>
      <c r="J131" s="62">
        <f>I131</f>
        <v>98476.67</v>
      </c>
      <c r="K131" s="32">
        <f t="shared" si="18"/>
        <v>0</v>
      </c>
      <c r="L131" s="33">
        <f t="shared" si="18"/>
        <v>0</v>
      </c>
      <c r="M131" s="32">
        <f t="shared" si="18"/>
        <v>0</v>
      </c>
      <c r="N131" s="33">
        <f t="shared" si="18"/>
        <v>0</v>
      </c>
      <c r="O131" s="32">
        <f t="shared" si="18"/>
        <v>0</v>
      </c>
      <c r="P131" s="33">
        <f t="shared" si="18"/>
        <v>0</v>
      </c>
      <c r="Q131" s="32">
        <f t="shared" si="18"/>
        <v>0</v>
      </c>
      <c r="R131" s="32">
        <f t="shared" si="18"/>
        <v>0</v>
      </c>
    </row>
    <row r="132" spans="1:18" s="7" customFormat="1" thickBot="1" x14ac:dyDescent="0.25">
      <c r="A132" s="32" t="str">
        <f t="shared" si="12"/>
        <v>август</v>
      </c>
      <c r="B132" s="32">
        <f t="shared" si="13"/>
        <v>99974500</v>
      </c>
      <c r="C132" s="32">
        <f t="shared" si="14"/>
        <v>0</v>
      </c>
      <c r="D132" s="62">
        <f t="shared" si="19"/>
        <v>167000</v>
      </c>
      <c r="E132" s="32">
        <f>B132+C132-D132</f>
        <v>99807500</v>
      </c>
      <c r="F132" s="33">
        <f t="shared" si="16"/>
        <v>0</v>
      </c>
      <c r="G132" s="32">
        <f t="shared" si="16"/>
        <v>7.75</v>
      </c>
      <c r="H132" s="33">
        <f t="shared" si="16"/>
        <v>0</v>
      </c>
      <c r="I132" s="32">
        <f t="shared" si="20"/>
        <v>1035783.86</v>
      </c>
      <c r="J132" s="62">
        <f>I132</f>
        <v>1035783.86</v>
      </c>
      <c r="K132" s="32">
        <f t="shared" si="18"/>
        <v>0</v>
      </c>
      <c r="L132" s="33">
        <f t="shared" si="18"/>
        <v>0</v>
      </c>
      <c r="M132" s="32">
        <f t="shared" si="18"/>
        <v>0</v>
      </c>
      <c r="N132" s="33">
        <f t="shared" si="18"/>
        <v>0</v>
      </c>
      <c r="O132" s="32">
        <f t="shared" si="18"/>
        <v>0</v>
      </c>
      <c r="P132" s="33">
        <f t="shared" si="18"/>
        <v>0</v>
      </c>
      <c r="Q132" s="32">
        <f t="shared" si="18"/>
        <v>0</v>
      </c>
      <c r="R132" s="32">
        <f t="shared" si="18"/>
        <v>0</v>
      </c>
    </row>
    <row r="133" spans="1:18" s="7" customFormat="1" thickBot="1" x14ac:dyDescent="0.25">
      <c r="A133" s="32" t="str">
        <f t="shared" si="12"/>
        <v>сентябрь</v>
      </c>
      <c r="B133" s="32">
        <f t="shared" si="13"/>
        <v>99807500</v>
      </c>
      <c r="C133" s="32">
        <f t="shared" si="14"/>
        <v>0</v>
      </c>
      <c r="D133" s="62">
        <f t="shared" si="19"/>
        <v>167000</v>
      </c>
      <c r="E133" s="32">
        <f>B133+C133-D133</f>
        <v>99640500</v>
      </c>
      <c r="F133" s="33">
        <f t="shared" si="16"/>
        <v>0</v>
      </c>
      <c r="G133" s="32">
        <f t="shared" si="16"/>
        <v>7.2</v>
      </c>
      <c r="H133" s="33">
        <f t="shared" si="16"/>
        <v>0</v>
      </c>
      <c r="I133" s="32">
        <f t="shared" si="20"/>
        <v>99599.78</v>
      </c>
      <c r="J133" s="62">
        <f>I133</f>
        <v>99599.78</v>
      </c>
      <c r="K133" s="32">
        <f t="shared" si="18"/>
        <v>0</v>
      </c>
      <c r="L133" s="33">
        <f t="shared" si="18"/>
        <v>0</v>
      </c>
      <c r="M133" s="32">
        <f t="shared" si="18"/>
        <v>0</v>
      </c>
      <c r="N133" s="33">
        <f t="shared" si="18"/>
        <v>0</v>
      </c>
      <c r="O133" s="32">
        <f t="shared" si="18"/>
        <v>0</v>
      </c>
      <c r="P133" s="33">
        <f t="shared" si="18"/>
        <v>0</v>
      </c>
      <c r="Q133" s="32">
        <f t="shared" si="18"/>
        <v>0</v>
      </c>
      <c r="R133" s="32">
        <f t="shared" si="18"/>
        <v>0</v>
      </c>
    </row>
    <row r="134" spans="1:18" s="7" customFormat="1" thickBot="1" x14ac:dyDescent="0.25">
      <c r="A134" s="32" t="str">
        <f t="shared" si="12"/>
        <v>октябрь</v>
      </c>
      <c r="B134" s="32">
        <f t="shared" si="13"/>
        <v>99640500</v>
      </c>
      <c r="C134" s="32">
        <f t="shared" si="14"/>
        <v>0</v>
      </c>
      <c r="D134" s="62">
        <f t="shared" si="19"/>
        <v>167000</v>
      </c>
      <c r="E134" s="32">
        <f>B134+C134-D134</f>
        <v>99473500</v>
      </c>
      <c r="F134" s="33">
        <f t="shared" si="16"/>
        <v>0</v>
      </c>
      <c r="G134" s="32">
        <f t="shared" si="16"/>
        <v>7.2</v>
      </c>
      <c r="H134" s="33">
        <f t="shared" si="16"/>
        <v>0</v>
      </c>
      <c r="I134" s="32">
        <f t="shared" si="20"/>
        <v>746041.52</v>
      </c>
      <c r="J134" s="62">
        <f>I134</f>
        <v>746041.52</v>
      </c>
      <c r="K134" s="32">
        <f t="shared" si="18"/>
        <v>0</v>
      </c>
      <c r="L134" s="33">
        <f t="shared" si="18"/>
        <v>0</v>
      </c>
      <c r="M134" s="32">
        <f t="shared" si="18"/>
        <v>0</v>
      </c>
      <c r="N134" s="33">
        <f t="shared" si="18"/>
        <v>0</v>
      </c>
      <c r="O134" s="32">
        <f t="shared" si="18"/>
        <v>0</v>
      </c>
      <c r="P134" s="33">
        <f t="shared" si="18"/>
        <v>0</v>
      </c>
      <c r="Q134" s="32">
        <f t="shared" si="18"/>
        <v>0</v>
      </c>
      <c r="R134" s="32">
        <f t="shared" si="18"/>
        <v>0</v>
      </c>
    </row>
    <row r="135" spans="1:18" s="7" customFormat="1" thickBot="1" x14ac:dyDescent="0.25">
      <c r="A135" s="32" t="str">
        <f t="shared" si="12"/>
        <v>ноябрь</v>
      </c>
      <c r="B135" s="32">
        <f t="shared" si="13"/>
        <v>99473500</v>
      </c>
      <c r="C135" s="32">
        <f t="shared" si="14"/>
        <v>0</v>
      </c>
      <c r="D135" s="62">
        <f t="shared" si="19"/>
        <v>334000</v>
      </c>
      <c r="E135" s="32">
        <f>B135+C135-D135</f>
        <v>99139500</v>
      </c>
      <c r="F135" s="33">
        <f t="shared" si="16"/>
        <v>0</v>
      </c>
      <c r="G135" s="32">
        <f t="shared" si="16"/>
        <v>7.2</v>
      </c>
      <c r="H135" s="33">
        <f t="shared" si="16"/>
        <v>0</v>
      </c>
      <c r="I135" s="32">
        <f t="shared" si="20"/>
        <v>90461.7</v>
      </c>
      <c r="J135" s="62">
        <f>I135</f>
        <v>90461.7</v>
      </c>
      <c r="K135" s="32">
        <f t="shared" si="18"/>
        <v>0</v>
      </c>
      <c r="L135" s="33">
        <f t="shared" si="18"/>
        <v>0</v>
      </c>
      <c r="M135" s="32">
        <f t="shared" si="18"/>
        <v>0</v>
      </c>
      <c r="N135" s="33">
        <f t="shared" si="18"/>
        <v>0</v>
      </c>
      <c r="O135" s="32">
        <f t="shared" si="18"/>
        <v>0</v>
      </c>
      <c r="P135" s="33">
        <f t="shared" si="18"/>
        <v>0</v>
      </c>
      <c r="Q135" s="32">
        <f t="shared" si="18"/>
        <v>0</v>
      </c>
      <c r="R135" s="32">
        <f t="shared" si="18"/>
        <v>0</v>
      </c>
    </row>
    <row r="136" spans="1:18" s="4" customFormat="1" thickBot="1" x14ac:dyDescent="0.25">
      <c r="A136" s="42" t="s">
        <v>20</v>
      </c>
      <c r="B136" s="43" t="s">
        <v>19</v>
      </c>
      <c r="C136" s="36">
        <f>SUM(C125:C135)</f>
        <v>49824875</v>
      </c>
      <c r="D136" s="63">
        <f>SUM(D125:D135)</f>
        <v>51828875</v>
      </c>
      <c r="E136" s="40">
        <f>B124+C136-D136</f>
        <v>99139500</v>
      </c>
      <c r="F136" s="36">
        <v>0</v>
      </c>
      <c r="G136" s="40"/>
      <c r="H136" s="65" t="s">
        <v>19</v>
      </c>
      <c r="I136" s="36">
        <f>SUM(I125:I135)</f>
        <v>5560783.2800000003</v>
      </c>
      <c r="J136" s="63">
        <f>SUM(J125:J135)</f>
        <v>5560783.2800000003</v>
      </c>
      <c r="K136" s="51">
        <f>K125</f>
        <v>0</v>
      </c>
      <c r="L136" s="52">
        <f>L125</f>
        <v>0</v>
      </c>
      <c r="M136" s="40"/>
      <c r="N136" s="43" t="s">
        <v>19</v>
      </c>
      <c r="O136" s="40">
        <f>SUM(O125:O125)</f>
        <v>0</v>
      </c>
      <c r="P136" s="36">
        <f>SUM(P125:P125)</f>
        <v>0</v>
      </c>
      <c r="Q136" s="40">
        <v>0</v>
      </c>
      <c r="R136" s="39">
        <v>0</v>
      </c>
    </row>
    <row r="137" spans="1:18" s="4" customFormat="1" ht="27" customHeight="1" thickBot="1" x14ac:dyDescent="0.25">
      <c r="A137" s="44" t="s">
        <v>29</v>
      </c>
      <c r="B137" s="45" t="s">
        <v>19</v>
      </c>
      <c r="C137" s="46"/>
      <c r="D137" s="101"/>
      <c r="E137" s="46"/>
      <c r="F137" s="47"/>
      <c r="G137" s="46"/>
      <c r="H137" s="45" t="s">
        <v>19</v>
      </c>
      <c r="I137" s="46"/>
      <c r="J137" s="47"/>
      <c r="K137" s="46"/>
      <c r="L137" s="47"/>
      <c r="M137" s="46"/>
      <c r="N137" s="45" t="s">
        <v>19</v>
      </c>
      <c r="O137" s="46"/>
      <c r="P137" s="47"/>
      <c r="Q137" s="46"/>
      <c r="R137" s="47"/>
    </row>
    <row r="138" spans="1:18" s="4" customFormat="1" ht="12" x14ac:dyDescent="0.2">
      <c r="A138" s="8"/>
      <c r="B138" s="10" t="s">
        <v>25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s="4" customFormat="1" thickBot="1" x14ac:dyDescent="0.25">
      <c r="A139" s="41"/>
      <c r="B139" s="41" t="s">
        <v>17</v>
      </c>
      <c r="C139" s="8"/>
      <c r="D139" s="6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s="4" customFormat="1" ht="23.25" thickBot="1" x14ac:dyDescent="0.25">
      <c r="A140" s="77" t="s">
        <v>13</v>
      </c>
      <c r="B140" s="78">
        <v>0</v>
      </c>
      <c r="C140" s="78"/>
      <c r="D140" s="93"/>
      <c r="E140" s="78"/>
      <c r="F140" s="78"/>
      <c r="G140" s="78"/>
      <c r="H140" s="78">
        <v>0</v>
      </c>
      <c r="I140" s="78"/>
      <c r="J140" s="78"/>
      <c r="K140" s="78"/>
      <c r="L140" s="78"/>
      <c r="M140" s="78"/>
      <c r="N140" s="78">
        <v>0</v>
      </c>
      <c r="O140" s="78"/>
      <c r="P140" s="78"/>
      <c r="Q140" s="78"/>
      <c r="R140" s="79"/>
    </row>
    <row r="141" spans="1:18" s="5" customFormat="1" ht="12" x14ac:dyDescent="0.2">
      <c r="A141" s="75" t="s">
        <v>28</v>
      </c>
      <c r="B141" s="104">
        <v>0</v>
      </c>
      <c r="C141" s="104">
        <v>0</v>
      </c>
      <c r="D141" s="104">
        <v>0</v>
      </c>
      <c r="E141" s="104">
        <v>0</v>
      </c>
      <c r="F141" s="104">
        <v>0</v>
      </c>
      <c r="G141" s="104"/>
      <c r="H141" s="104">
        <v>0</v>
      </c>
      <c r="I141" s="104">
        <v>0</v>
      </c>
      <c r="J141" s="104">
        <v>0</v>
      </c>
      <c r="K141" s="104">
        <v>0</v>
      </c>
      <c r="L141" s="104">
        <v>0</v>
      </c>
      <c r="M141" s="104"/>
      <c r="N141" s="104">
        <v>0</v>
      </c>
      <c r="O141" s="104">
        <v>0</v>
      </c>
      <c r="P141" s="104">
        <v>0</v>
      </c>
      <c r="Q141" s="104">
        <v>0</v>
      </c>
      <c r="R141" s="105">
        <v>0</v>
      </c>
    </row>
    <row r="142" spans="1:18" s="5" customFormat="1" ht="12" x14ac:dyDescent="0.2">
      <c r="A142" s="75" t="s">
        <v>39</v>
      </c>
      <c r="B142" s="104">
        <v>0</v>
      </c>
      <c r="C142" s="104">
        <v>0</v>
      </c>
      <c r="D142" s="104">
        <v>0</v>
      </c>
      <c r="E142" s="104">
        <v>0</v>
      </c>
      <c r="F142" s="104">
        <v>0</v>
      </c>
      <c r="G142" s="104"/>
      <c r="H142" s="104">
        <v>0</v>
      </c>
      <c r="I142" s="104">
        <v>0</v>
      </c>
      <c r="J142" s="104">
        <v>0</v>
      </c>
      <c r="K142" s="104">
        <v>0</v>
      </c>
      <c r="L142" s="104">
        <v>0</v>
      </c>
      <c r="M142" s="104"/>
      <c r="N142" s="104">
        <v>0</v>
      </c>
      <c r="O142" s="104">
        <v>0</v>
      </c>
      <c r="P142" s="104">
        <v>0</v>
      </c>
      <c r="Q142" s="104">
        <v>0</v>
      </c>
      <c r="R142" s="105">
        <v>0</v>
      </c>
    </row>
    <row r="143" spans="1:18" s="5" customFormat="1" ht="12" x14ac:dyDescent="0.2">
      <c r="A143" s="75" t="s">
        <v>40</v>
      </c>
      <c r="B143" s="104">
        <v>0</v>
      </c>
      <c r="C143" s="104">
        <v>0</v>
      </c>
      <c r="D143" s="104">
        <v>0</v>
      </c>
      <c r="E143" s="104">
        <v>0</v>
      </c>
      <c r="F143" s="104">
        <v>0</v>
      </c>
      <c r="G143" s="104"/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/>
      <c r="N143" s="104">
        <v>0</v>
      </c>
      <c r="O143" s="104">
        <v>0</v>
      </c>
      <c r="P143" s="104">
        <v>0</v>
      </c>
      <c r="Q143" s="104">
        <v>0</v>
      </c>
      <c r="R143" s="105">
        <v>0</v>
      </c>
    </row>
    <row r="144" spans="1:18" s="5" customFormat="1" ht="12" x14ac:dyDescent="0.2">
      <c r="A144" s="75" t="s">
        <v>43</v>
      </c>
      <c r="B144" s="104">
        <v>0</v>
      </c>
      <c r="C144" s="104">
        <v>0</v>
      </c>
      <c r="D144" s="104">
        <v>0</v>
      </c>
      <c r="E144" s="104">
        <v>0</v>
      </c>
      <c r="F144" s="104">
        <v>0</v>
      </c>
      <c r="G144" s="104"/>
      <c r="H144" s="104">
        <v>0</v>
      </c>
      <c r="I144" s="104">
        <v>0</v>
      </c>
      <c r="J144" s="104">
        <v>0</v>
      </c>
      <c r="K144" s="104">
        <v>0</v>
      </c>
      <c r="L144" s="104">
        <v>0</v>
      </c>
      <c r="M144" s="104"/>
      <c r="N144" s="104">
        <v>0</v>
      </c>
      <c r="O144" s="104">
        <v>0</v>
      </c>
      <c r="P144" s="104">
        <v>0</v>
      </c>
      <c r="Q144" s="104">
        <v>0</v>
      </c>
      <c r="R144" s="105">
        <v>0</v>
      </c>
    </row>
    <row r="145" spans="1:256" s="5" customFormat="1" ht="12" x14ac:dyDescent="0.2">
      <c r="A145" s="75" t="s">
        <v>44</v>
      </c>
      <c r="B145" s="104">
        <v>0</v>
      </c>
      <c r="C145" s="104">
        <v>0</v>
      </c>
      <c r="D145" s="104">
        <v>0</v>
      </c>
      <c r="E145" s="104">
        <v>0</v>
      </c>
      <c r="F145" s="104">
        <v>0</v>
      </c>
      <c r="G145" s="104"/>
      <c r="H145" s="104">
        <v>0</v>
      </c>
      <c r="I145" s="104">
        <v>0</v>
      </c>
      <c r="J145" s="104">
        <v>0</v>
      </c>
      <c r="K145" s="104">
        <v>0</v>
      </c>
      <c r="L145" s="104">
        <v>0</v>
      </c>
      <c r="M145" s="104"/>
      <c r="N145" s="104">
        <v>0</v>
      </c>
      <c r="O145" s="104">
        <v>0</v>
      </c>
      <c r="P145" s="104">
        <v>0</v>
      </c>
      <c r="Q145" s="104">
        <v>0</v>
      </c>
      <c r="R145" s="105">
        <v>0</v>
      </c>
    </row>
    <row r="146" spans="1:256" s="5" customFormat="1" ht="12" x14ac:dyDescent="0.2">
      <c r="A146" s="75" t="s">
        <v>45</v>
      </c>
      <c r="B146" s="104">
        <v>0</v>
      </c>
      <c r="C146" s="104">
        <v>0</v>
      </c>
      <c r="D146" s="104">
        <v>0</v>
      </c>
      <c r="E146" s="104">
        <v>0</v>
      </c>
      <c r="F146" s="104">
        <v>0</v>
      </c>
      <c r="G146" s="104"/>
      <c r="H146" s="104">
        <v>0</v>
      </c>
      <c r="I146" s="104">
        <v>0</v>
      </c>
      <c r="J146" s="104">
        <v>0</v>
      </c>
      <c r="K146" s="104">
        <v>0</v>
      </c>
      <c r="L146" s="104">
        <v>0</v>
      </c>
      <c r="M146" s="104"/>
      <c r="N146" s="104">
        <v>0</v>
      </c>
      <c r="O146" s="104">
        <v>0</v>
      </c>
      <c r="P146" s="104">
        <v>0</v>
      </c>
      <c r="Q146" s="104">
        <v>0</v>
      </c>
      <c r="R146" s="105">
        <v>0</v>
      </c>
    </row>
    <row r="147" spans="1:256" s="5" customFormat="1" ht="12" x14ac:dyDescent="0.2">
      <c r="A147" s="75" t="s">
        <v>46</v>
      </c>
      <c r="B147" s="104">
        <v>0</v>
      </c>
      <c r="C147" s="104">
        <v>0</v>
      </c>
      <c r="D147" s="104">
        <v>0</v>
      </c>
      <c r="E147" s="104">
        <v>0</v>
      </c>
      <c r="F147" s="104">
        <v>0</v>
      </c>
      <c r="G147" s="104"/>
      <c r="H147" s="104">
        <v>0</v>
      </c>
      <c r="I147" s="104">
        <v>0</v>
      </c>
      <c r="J147" s="104">
        <v>0</v>
      </c>
      <c r="K147" s="104">
        <v>0</v>
      </c>
      <c r="L147" s="104">
        <v>0</v>
      </c>
      <c r="M147" s="104"/>
      <c r="N147" s="104">
        <v>0</v>
      </c>
      <c r="O147" s="104">
        <v>0</v>
      </c>
      <c r="P147" s="104">
        <v>0</v>
      </c>
      <c r="Q147" s="104">
        <v>0</v>
      </c>
      <c r="R147" s="105">
        <v>0</v>
      </c>
    </row>
    <row r="148" spans="1:256" s="5" customFormat="1" ht="12" x14ac:dyDescent="0.2">
      <c r="A148" s="75" t="s">
        <v>47</v>
      </c>
      <c r="B148" s="104">
        <v>0</v>
      </c>
      <c r="C148" s="104">
        <v>0</v>
      </c>
      <c r="D148" s="104">
        <v>0</v>
      </c>
      <c r="E148" s="104">
        <v>0</v>
      </c>
      <c r="F148" s="104">
        <v>0</v>
      </c>
      <c r="G148" s="104"/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  <c r="M148" s="104"/>
      <c r="N148" s="104">
        <v>0</v>
      </c>
      <c r="O148" s="104">
        <v>0</v>
      </c>
      <c r="P148" s="104">
        <v>0</v>
      </c>
      <c r="Q148" s="104">
        <v>0</v>
      </c>
      <c r="R148" s="105">
        <v>0</v>
      </c>
    </row>
    <row r="149" spans="1:256" s="5" customFormat="1" ht="12" x14ac:dyDescent="0.2">
      <c r="A149" s="75" t="s">
        <v>48</v>
      </c>
      <c r="B149" s="104">
        <v>0</v>
      </c>
      <c r="C149" s="104">
        <v>0</v>
      </c>
      <c r="D149" s="104">
        <v>0</v>
      </c>
      <c r="E149" s="104">
        <v>0</v>
      </c>
      <c r="F149" s="104">
        <v>0</v>
      </c>
      <c r="G149" s="104"/>
      <c r="H149" s="104">
        <v>0</v>
      </c>
      <c r="I149" s="104">
        <v>0</v>
      </c>
      <c r="J149" s="104">
        <v>0</v>
      </c>
      <c r="K149" s="104">
        <v>0</v>
      </c>
      <c r="L149" s="104">
        <v>0</v>
      </c>
      <c r="M149" s="104"/>
      <c r="N149" s="104">
        <v>0</v>
      </c>
      <c r="O149" s="104">
        <v>0</v>
      </c>
      <c r="P149" s="104">
        <v>0</v>
      </c>
      <c r="Q149" s="104">
        <v>0</v>
      </c>
      <c r="R149" s="105">
        <v>0</v>
      </c>
    </row>
    <row r="150" spans="1:256" s="5" customFormat="1" ht="12" x14ac:dyDescent="0.2">
      <c r="A150" s="75" t="s">
        <v>50</v>
      </c>
      <c r="B150" s="104">
        <v>0</v>
      </c>
      <c r="C150" s="104">
        <v>0</v>
      </c>
      <c r="D150" s="104">
        <v>0</v>
      </c>
      <c r="E150" s="104">
        <v>0</v>
      </c>
      <c r="F150" s="104">
        <v>0</v>
      </c>
      <c r="G150" s="104"/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  <c r="M150" s="104"/>
      <c r="N150" s="104">
        <v>0</v>
      </c>
      <c r="O150" s="104">
        <v>0</v>
      </c>
      <c r="P150" s="104">
        <v>0</v>
      </c>
      <c r="Q150" s="104">
        <v>0</v>
      </c>
      <c r="R150" s="105">
        <v>0</v>
      </c>
    </row>
    <row r="151" spans="1:256" s="5" customFormat="1" thickBot="1" x14ac:dyDescent="0.25">
      <c r="A151" s="75" t="s">
        <v>52</v>
      </c>
      <c r="B151" s="104">
        <v>0</v>
      </c>
      <c r="C151" s="104">
        <v>0</v>
      </c>
      <c r="D151" s="104">
        <v>0</v>
      </c>
      <c r="E151" s="104">
        <v>0</v>
      </c>
      <c r="F151" s="104">
        <v>0</v>
      </c>
      <c r="G151" s="104"/>
      <c r="H151" s="104">
        <v>0</v>
      </c>
      <c r="I151" s="104">
        <v>0</v>
      </c>
      <c r="J151" s="104">
        <v>0</v>
      </c>
      <c r="K151" s="104">
        <v>0</v>
      </c>
      <c r="L151" s="104">
        <v>0</v>
      </c>
      <c r="M151" s="104"/>
      <c r="N151" s="104">
        <v>0</v>
      </c>
      <c r="O151" s="104">
        <v>0</v>
      </c>
      <c r="P151" s="104">
        <v>0</v>
      </c>
      <c r="Q151" s="104">
        <v>0</v>
      </c>
      <c r="R151" s="105">
        <v>0</v>
      </c>
    </row>
    <row r="152" spans="1:256" s="6" customFormat="1" thickBot="1" x14ac:dyDescent="0.25">
      <c r="A152" s="70" t="s">
        <v>20</v>
      </c>
      <c r="B152" s="73" t="s">
        <v>19</v>
      </c>
      <c r="C152" s="52">
        <f>SUM(C141:C141)</f>
        <v>0</v>
      </c>
      <c r="D152" s="52">
        <f>SUM(D141:D141)</f>
        <v>0</v>
      </c>
      <c r="E152" s="52">
        <f>B140+C152-D152</f>
        <v>0</v>
      </c>
      <c r="F152" s="52">
        <v>0</v>
      </c>
      <c r="G152" s="74"/>
      <c r="H152" s="73" t="s">
        <v>19</v>
      </c>
      <c r="I152" s="52">
        <f>SUM(I141:I141)</f>
        <v>0</v>
      </c>
      <c r="J152" s="52">
        <f>SUM(J141:J141)</f>
        <v>0</v>
      </c>
      <c r="K152" s="52">
        <v>0</v>
      </c>
      <c r="L152" s="52">
        <v>0</v>
      </c>
      <c r="M152" s="74"/>
      <c r="N152" s="73" t="s">
        <v>19</v>
      </c>
      <c r="O152" s="52">
        <v>0</v>
      </c>
      <c r="P152" s="52">
        <v>0</v>
      </c>
      <c r="Q152" s="52">
        <v>0</v>
      </c>
      <c r="R152" s="72">
        <v>0</v>
      </c>
      <c r="IV152" s="6">
        <f>SUM(C152:IU152)</f>
        <v>0</v>
      </c>
    </row>
    <row r="153" spans="1:256" s="6" customFormat="1" ht="28.5" customHeight="1" thickBot="1" x14ac:dyDescent="0.25">
      <c r="A153" s="95" t="s">
        <v>29</v>
      </c>
      <c r="B153" s="96" t="s">
        <v>19</v>
      </c>
      <c r="C153" s="97"/>
      <c r="D153" s="98"/>
      <c r="E153" s="97"/>
      <c r="F153" s="97"/>
      <c r="G153" s="97"/>
      <c r="H153" s="96" t="s">
        <v>19</v>
      </c>
      <c r="I153" s="97"/>
      <c r="J153" s="97"/>
      <c r="K153" s="97"/>
      <c r="L153" s="97"/>
      <c r="M153" s="97"/>
      <c r="N153" s="96" t="s">
        <v>19</v>
      </c>
      <c r="O153" s="97"/>
      <c r="P153" s="97"/>
      <c r="Q153" s="97"/>
      <c r="R153" s="99"/>
    </row>
    <row r="154" spans="1:256" s="6" customFormat="1" thickBot="1" x14ac:dyDescent="0.25">
      <c r="A154" s="127" t="s">
        <v>26</v>
      </c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</row>
    <row r="155" spans="1:256" s="6" customFormat="1" ht="23.25" thickBot="1" x14ac:dyDescent="0.25">
      <c r="A155" s="53" t="s">
        <v>13</v>
      </c>
      <c r="B155" s="32">
        <f t="shared" ref="B155:B166" si="21">B124</f>
        <v>101143500</v>
      </c>
      <c r="C155" s="33"/>
      <c r="D155" s="47"/>
      <c r="E155" s="33"/>
      <c r="F155" s="32"/>
      <c r="G155" s="33"/>
      <c r="H155" s="32"/>
      <c r="I155" s="33">
        <v>0</v>
      </c>
      <c r="J155" s="32"/>
      <c r="K155" s="33"/>
      <c r="L155" s="32"/>
      <c r="M155" s="33"/>
      <c r="N155" s="32">
        <v>0</v>
      </c>
      <c r="O155" s="33"/>
      <c r="P155" s="32"/>
      <c r="Q155" s="33"/>
      <c r="R155" s="32"/>
    </row>
    <row r="156" spans="1:256" s="6" customFormat="1" thickBot="1" x14ac:dyDescent="0.25">
      <c r="A156" s="54" t="s">
        <v>15</v>
      </c>
      <c r="B156" s="34">
        <f t="shared" si="21"/>
        <v>101143500</v>
      </c>
      <c r="C156" s="55">
        <f t="shared" ref="C156:F166" si="22">C125</f>
        <v>49824875</v>
      </c>
      <c r="D156" s="55">
        <f t="shared" si="22"/>
        <v>49991875</v>
      </c>
      <c r="E156" s="34">
        <f t="shared" si="22"/>
        <v>100976500</v>
      </c>
      <c r="F156" s="34">
        <f t="shared" si="22"/>
        <v>0</v>
      </c>
      <c r="G156" s="34"/>
      <c r="H156" s="34">
        <f t="shared" ref="H156:L166" si="23">H125</f>
        <v>0</v>
      </c>
      <c r="I156" s="34">
        <f t="shared" si="23"/>
        <v>0</v>
      </c>
      <c r="J156" s="34">
        <f t="shared" si="23"/>
        <v>0</v>
      </c>
      <c r="K156" s="34">
        <f t="shared" si="23"/>
        <v>0</v>
      </c>
      <c r="L156" s="34">
        <f t="shared" si="23"/>
        <v>0</v>
      </c>
      <c r="M156" s="34"/>
      <c r="N156" s="34">
        <f t="shared" ref="N156:R166" si="24">N125</f>
        <v>0</v>
      </c>
      <c r="O156" s="34">
        <f t="shared" si="24"/>
        <v>0</v>
      </c>
      <c r="P156" s="33">
        <f t="shared" si="24"/>
        <v>0</v>
      </c>
      <c r="Q156" s="34">
        <f t="shared" si="24"/>
        <v>0</v>
      </c>
      <c r="R156" s="34">
        <f t="shared" si="24"/>
        <v>0</v>
      </c>
    </row>
    <row r="157" spans="1:256" s="6" customFormat="1" thickBot="1" x14ac:dyDescent="0.25">
      <c r="A157" s="54" t="s">
        <v>39</v>
      </c>
      <c r="B157" s="34">
        <f t="shared" si="21"/>
        <v>100976500</v>
      </c>
      <c r="C157" s="55">
        <f t="shared" si="22"/>
        <v>0</v>
      </c>
      <c r="D157" s="55">
        <f t="shared" si="22"/>
        <v>167000</v>
      </c>
      <c r="E157" s="34">
        <f t="shared" si="22"/>
        <v>100809500</v>
      </c>
      <c r="F157" s="34">
        <f t="shared" si="22"/>
        <v>0</v>
      </c>
      <c r="G157" s="34"/>
      <c r="H157" s="34">
        <f t="shared" si="23"/>
        <v>0</v>
      </c>
      <c r="I157" s="34">
        <f t="shared" si="23"/>
        <v>813294.73</v>
      </c>
      <c r="J157" s="34">
        <f t="shared" si="23"/>
        <v>813294.73</v>
      </c>
      <c r="K157" s="34">
        <f t="shared" si="23"/>
        <v>0</v>
      </c>
      <c r="L157" s="34">
        <f t="shared" si="23"/>
        <v>0</v>
      </c>
      <c r="M157" s="34"/>
      <c r="N157" s="34">
        <f t="shared" si="24"/>
        <v>0</v>
      </c>
      <c r="O157" s="34">
        <f t="shared" si="24"/>
        <v>0</v>
      </c>
      <c r="P157" s="33">
        <f t="shared" si="24"/>
        <v>0</v>
      </c>
      <c r="Q157" s="34">
        <f t="shared" si="24"/>
        <v>0</v>
      </c>
      <c r="R157" s="34">
        <f t="shared" si="24"/>
        <v>0</v>
      </c>
    </row>
    <row r="158" spans="1:256" s="6" customFormat="1" thickBot="1" x14ac:dyDescent="0.25">
      <c r="A158" s="54" t="s">
        <v>40</v>
      </c>
      <c r="B158" s="34">
        <f t="shared" si="21"/>
        <v>100809500</v>
      </c>
      <c r="C158" s="55">
        <f t="shared" si="22"/>
        <v>0</v>
      </c>
      <c r="D158" s="55">
        <f t="shared" si="22"/>
        <v>167000</v>
      </c>
      <c r="E158" s="34">
        <f t="shared" si="22"/>
        <v>100642500</v>
      </c>
      <c r="F158" s="34">
        <f t="shared" si="22"/>
        <v>0</v>
      </c>
      <c r="G158" s="34"/>
      <c r="H158" s="34">
        <f t="shared" si="23"/>
        <v>0</v>
      </c>
      <c r="I158" s="34">
        <f t="shared" si="23"/>
        <v>190203.47</v>
      </c>
      <c r="J158" s="34">
        <f t="shared" si="23"/>
        <v>190203.47</v>
      </c>
      <c r="K158" s="34">
        <f t="shared" si="23"/>
        <v>0</v>
      </c>
      <c r="L158" s="34">
        <f t="shared" si="23"/>
        <v>0</v>
      </c>
      <c r="M158" s="34"/>
      <c r="N158" s="34">
        <f t="shared" si="24"/>
        <v>0</v>
      </c>
      <c r="O158" s="34">
        <f t="shared" si="24"/>
        <v>0</v>
      </c>
      <c r="P158" s="33">
        <f t="shared" si="24"/>
        <v>0</v>
      </c>
      <c r="Q158" s="34">
        <f t="shared" si="24"/>
        <v>0</v>
      </c>
      <c r="R158" s="34">
        <f t="shared" si="24"/>
        <v>0</v>
      </c>
    </row>
    <row r="159" spans="1:256" s="6" customFormat="1" thickBot="1" x14ac:dyDescent="0.25">
      <c r="A159" s="54" t="s">
        <v>43</v>
      </c>
      <c r="B159" s="34">
        <f t="shared" si="21"/>
        <v>100642500</v>
      </c>
      <c r="C159" s="55">
        <f t="shared" si="22"/>
        <v>0</v>
      </c>
      <c r="D159" s="55">
        <f t="shared" si="22"/>
        <v>167000</v>
      </c>
      <c r="E159" s="34">
        <f t="shared" si="22"/>
        <v>100475500</v>
      </c>
      <c r="F159" s="34">
        <f t="shared" si="22"/>
        <v>0</v>
      </c>
      <c r="G159" s="34"/>
      <c r="H159" s="34">
        <f t="shared" si="23"/>
        <v>0</v>
      </c>
      <c r="I159" s="34">
        <f t="shared" si="23"/>
        <v>1566925.16</v>
      </c>
      <c r="J159" s="34">
        <f t="shared" si="23"/>
        <v>1566925.16</v>
      </c>
      <c r="K159" s="34">
        <f t="shared" si="23"/>
        <v>0</v>
      </c>
      <c r="L159" s="34">
        <f t="shared" si="23"/>
        <v>0</v>
      </c>
      <c r="M159" s="34"/>
      <c r="N159" s="34">
        <f t="shared" si="24"/>
        <v>0</v>
      </c>
      <c r="O159" s="34">
        <f t="shared" si="24"/>
        <v>0</v>
      </c>
      <c r="P159" s="33">
        <f t="shared" si="24"/>
        <v>0</v>
      </c>
      <c r="Q159" s="34">
        <f t="shared" si="24"/>
        <v>0</v>
      </c>
      <c r="R159" s="34">
        <f t="shared" si="24"/>
        <v>0</v>
      </c>
    </row>
    <row r="160" spans="1:256" s="6" customFormat="1" thickBot="1" x14ac:dyDescent="0.25">
      <c r="A160" s="54" t="s">
        <v>44</v>
      </c>
      <c r="B160" s="34">
        <f t="shared" si="21"/>
        <v>100475500</v>
      </c>
      <c r="C160" s="55">
        <f t="shared" si="22"/>
        <v>0</v>
      </c>
      <c r="D160" s="55">
        <f t="shared" si="22"/>
        <v>167000</v>
      </c>
      <c r="E160" s="34">
        <f t="shared" si="22"/>
        <v>100308500</v>
      </c>
      <c r="F160" s="34">
        <f t="shared" si="22"/>
        <v>0</v>
      </c>
      <c r="G160" s="34"/>
      <c r="H160" s="34">
        <f t="shared" si="23"/>
        <v>0</v>
      </c>
      <c r="I160" s="34">
        <f t="shared" si="23"/>
        <v>817001.85</v>
      </c>
      <c r="J160" s="34">
        <f t="shared" si="23"/>
        <v>817001.85</v>
      </c>
      <c r="K160" s="34">
        <f t="shared" si="23"/>
        <v>0</v>
      </c>
      <c r="L160" s="34">
        <f t="shared" si="23"/>
        <v>0</v>
      </c>
      <c r="M160" s="34"/>
      <c r="N160" s="34">
        <f t="shared" si="24"/>
        <v>0</v>
      </c>
      <c r="O160" s="34">
        <f t="shared" si="24"/>
        <v>0</v>
      </c>
      <c r="P160" s="33">
        <f t="shared" si="24"/>
        <v>0</v>
      </c>
      <c r="Q160" s="34">
        <f t="shared" si="24"/>
        <v>0</v>
      </c>
      <c r="R160" s="34">
        <f t="shared" si="24"/>
        <v>0</v>
      </c>
    </row>
    <row r="161" spans="1:18" s="6" customFormat="1" thickBot="1" x14ac:dyDescent="0.25">
      <c r="A161" s="54" t="s">
        <v>45</v>
      </c>
      <c r="B161" s="34">
        <f t="shared" si="21"/>
        <v>100308500</v>
      </c>
      <c r="C161" s="55">
        <f t="shared" si="22"/>
        <v>0</v>
      </c>
      <c r="D161" s="55">
        <f t="shared" si="22"/>
        <v>167000</v>
      </c>
      <c r="E161" s="34">
        <f t="shared" si="22"/>
        <v>100141500</v>
      </c>
      <c r="F161" s="34">
        <f t="shared" si="22"/>
        <v>0</v>
      </c>
      <c r="G161" s="34"/>
      <c r="H161" s="34">
        <f t="shared" si="23"/>
        <v>0</v>
      </c>
      <c r="I161" s="34">
        <f t="shared" si="23"/>
        <v>102994.54</v>
      </c>
      <c r="J161" s="34">
        <f t="shared" si="23"/>
        <v>102994.54</v>
      </c>
      <c r="K161" s="34">
        <f t="shared" si="23"/>
        <v>0</v>
      </c>
      <c r="L161" s="34">
        <f t="shared" si="23"/>
        <v>0</v>
      </c>
      <c r="M161" s="34"/>
      <c r="N161" s="34">
        <f t="shared" si="24"/>
        <v>0</v>
      </c>
      <c r="O161" s="34">
        <f t="shared" si="24"/>
        <v>0</v>
      </c>
      <c r="P161" s="33">
        <f t="shared" si="24"/>
        <v>0</v>
      </c>
      <c r="Q161" s="34">
        <f t="shared" si="24"/>
        <v>0</v>
      </c>
      <c r="R161" s="34">
        <f t="shared" si="24"/>
        <v>0</v>
      </c>
    </row>
    <row r="162" spans="1:18" s="6" customFormat="1" thickBot="1" x14ac:dyDescent="0.25">
      <c r="A162" s="54" t="s">
        <v>46</v>
      </c>
      <c r="B162" s="34">
        <f t="shared" si="21"/>
        <v>100141500</v>
      </c>
      <c r="C162" s="55">
        <f t="shared" si="22"/>
        <v>0</v>
      </c>
      <c r="D162" s="55">
        <f t="shared" si="22"/>
        <v>167000</v>
      </c>
      <c r="E162" s="34">
        <f t="shared" si="22"/>
        <v>99974500</v>
      </c>
      <c r="F162" s="34">
        <f t="shared" si="22"/>
        <v>0</v>
      </c>
      <c r="G162" s="34"/>
      <c r="H162" s="34">
        <f t="shared" si="23"/>
        <v>0</v>
      </c>
      <c r="I162" s="34">
        <f t="shared" si="23"/>
        <v>98476.67</v>
      </c>
      <c r="J162" s="34">
        <f t="shared" si="23"/>
        <v>98476.67</v>
      </c>
      <c r="K162" s="34">
        <f t="shared" si="23"/>
        <v>0</v>
      </c>
      <c r="L162" s="34">
        <f t="shared" si="23"/>
        <v>0</v>
      </c>
      <c r="M162" s="34"/>
      <c r="N162" s="34">
        <f t="shared" si="24"/>
        <v>0</v>
      </c>
      <c r="O162" s="34">
        <f t="shared" si="24"/>
        <v>0</v>
      </c>
      <c r="P162" s="33">
        <f t="shared" si="24"/>
        <v>0</v>
      </c>
      <c r="Q162" s="34">
        <f t="shared" si="24"/>
        <v>0</v>
      </c>
      <c r="R162" s="34">
        <f t="shared" si="24"/>
        <v>0</v>
      </c>
    </row>
    <row r="163" spans="1:18" s="6" customFormat="1" thickBot="1" x14ac:dyDescent="0.25">
      <c r="A163" s="54" t="s">
        <v>47</v>
      </c>
      <c r="B163" s="34">
        <f t="shared" si="21"/>
        <v>99974500</v>
      </c>
      <c r="C163" s="55">
        <f t="shared" si="22"/>
        <v>0</v>
      </c>
      <c r="D163" s="55">
        <f t="shared" si="22"/>
        <v>167000</v>
      </c>
      <c r="E163" s="34">
        <f t="shared" si="22"/>
        <v>99807500</v>
      </c>
      <c r="F163" s="34">
        <f t="shared" si="22"/>
        <v>0</v>
      </c>
      <c r="G163" s="34"/>
      <c r="H163" s="34">
        <f t="shared" si="23"/>
        <v>0</v>
      </c>
      <c r="I163" s="34">
        <f t="shared" si="23"/>
        <v>1035783.86</v>
      </c>
      <c r="J163" s="34">
        <f t="shared" si="23"/>
        <v>1035783.86</v>
      </c>
      <c r="K163" s="34">
        <f t="shared" si="23"/>
        <v>0</v>
      </c>
      <c r="L163" s="34">
        <f t="shared" si="23"/>
        <v>0</v>
      </c>
      <c r="M163" s="34"/>
      <c r="N163" s="34">
        <f t="shared" si="24"/>
        <v>0</v>
      </c>
      <c r="O163" s="34">
        <f t="shared" si="24"/>
        <v>0</v>
      </c>
      <c r="P163" s="33">
        <f t="shared" si="24"/>
        <v>0</v>
      </c>
      <c r="Q163" s="34">
        <f t="shared" si="24"/>
        <v>0</v>
      </c>
      <c r="R163" s="34">
        <f t="shared" si="24"/>
        <v>0</v>
      </c>
    </row>
    <row r="164" spans="1:18" s="6" customFormat="1" thickBot="1" x14ac:dyDescent="0.25">
      <c r="A164" s="54" t="s">
        <v>48</v>
      </c>
      <c r="B164" s="34">
        <f t="shared" si="21"/>
        <v>99807500</v>
      </c>
      <c r="C164" s="55">
        <f t="shared" si="22"/>
        <v>0</v>
      </c>
      <c r="D164" s="55">
        <f t="shared" si="22"/>
        <v>167000</v>
      </c>
      <c r="E164" s="34">
        <f t="shared" si="22"/>
        <v>99640500</v>
      </c>
      <c r="F164" s="34">
        <f t="shared" si="22"/>
        <v>0</v>
      </c>
      <c r="G164" s="34"/>
      <c r="H164" s="34">
        <f t="shared" si="23"/>
        <v>0</v>
      </c>
      <c r="I164" s="34">
        <f t="shared" si="23"/>
        <v>99599.78</v>
      </c>
      <c r="J164" s="34">
        <f t="shared" si="23"/>
        <v>99599.78</v>
      </c>
      <c r="K164" s="34">
        <f t="shared" si="23"/>
        <v>0</v>
      </c>
      <c r="L164" s="34">
        <f t="shared" si="23"/>
        <v>0</v>
      </c>
      <c r="M164" s="34"/>
      <c r="N164" s="34">
        <f t="shared" si="24"/>
        <v>0</v>
      </c>
      <c r="O164" s="34">
        <f t="shared" si="24"/>
        <v>0</v>
      </c>
      <c r="P164" s="33">
        <f t="shared" si="24"/>
        <v>0</v>
      </c>
      <c r="Q164" s="34">
        <f t="shared" si="24"/>
        <v>0</v>
      </c>
      <c r="R164" s="34">
        <f t="shared" si="24"/>
        <v>0</v>
      </c>
    </row>
    <row r="165" spans="1:18" s="6" customFormat="1" thickBot="1" x14ac:dyDescent="0.25">
      <c r="A165" s="54" t="s">
        <v>50</v>
      </c>
      <c r="B165" s="34">
        <f t="shared" si="21"/>
        <v>99640500</v>
      </c>
      <c r="C165" s="55">
        <f t="shared" si="22"/>
        <v>0</v>
      </c>
      <c r="D165" s="55">
        <f t="shared" si="22"/>
        <v>167000</v>
      </c>
      <c r="E165" s="34">
        <f t="shared" si="22"/>
        <v>99473500</v>
      </c>
      <c r="F165" s="34">
        <f t="shared" si="22"/>
        <v>0</v>
      </c>
      <c r="G165" s="34"/>
      <c r="H165" s="34">
        <f t="shared" si="23"/>
        <v>0</v>
      </c>
      <c r="I165" s="34">
        <f t="shared" si="23"/>
        <v>746041.52</v>
      </c>
      <c r="J165" s="34">
        <f t="shared" si="23"/>
        <v>746041.52</v>
      </c>
      <c r="K165" s="34">
        <f t="shared" si="23"/>
        <v>0</v>
      </c>
      <c r="L165" s="34">
        <f t="shared" si="23"/>
        <v>0</v>
      </c>
      <c r="M165" s="34"/>
      <c r="N165" s="34">
        <f t="shared" si="24"/>
        <v>0</v>
      </c>
      <c r="O165" s="34">
        <f t="shared" si="24"/>
        <v>0</v>
      </c>
      <c r="P165" s="33">
        <f t="shared" si="24"/>
        <v>0</v>
      </c>
      <c r="Q165" s="34">
        <f t="shared" si="24"/>
        <v>0</v>
      </c>
      <c r="R165" s="34">
        <f t="shared" si="24"/>
        <v>0</v>
      </c>
    </row>
    <row r="166" spans="1:18" s="6" customFormat="1" thickBot="1" x14ac:dyDescent="0.25">
      <c r="A166" s="54" t="s">
        <v>52</v>
      </c>
      <c r="B166" s="34">
        <f t="shared" si="21"/>
        <v>99473500</v>
      </c>
      <c r="C166" s="55">
        <f t="shared" si="22"/>
        <v>0</v>
      </c>
      <c r="D166" s="55">
        <f t="shared" si="22"/>
        <v>334000</v>
      </c>
      <c r="E166" s="34">
        <f t="shared" si="22"/>
        <v>99139500</v>
      </c>
      <c r="F166" s="34">
        <f t="shared" si="22"/>
        <v>0</v>
      </c>
      <c r="G166" s="34"/>
      <c r="H166" s="34">
        <f t="shared" si="23"/>
        <v>0</v>
      </c>
      <c r="I166" s="34">
        <f t="shared" si="23"/>
        <v>90461.7</v>
      </c>
      <c r="J166" s="34">
        <f t="shared" si="23"/>
        <v>90461.7</v>
      </c>
      <c r="K166" s="34">
        <f t="shared" si="23"/>
        <v>0</v>
      </c>
      <c r="L166" s="34">
        <f t="shared" si="23"/>
        <v>0</v>
      </c>
      <c r="M166" s="34"/>
      <c r="N166" s="34">
        <f t="shared" si="24"/>
        <v>0</v>
      </c>
      <c r="O166" s="34">
        <f t="shared" si="24"/>
        <v>0</v>
      </c>
      <c r="P166" s="33">
        <f t="shared" si="24"/>
        <v>0</v>
      </c>
      <c r="Q166" s="34">
        <f t="shared" si="24"/>
        <v>0</v>
      </c>
      <c r="R166" s="34">
        <f t="shared" si="24"/>
        <v>0</v>
      </c>
    </row>
    <row r="167" spans="1:18" s="3" customFormat="1" ht="16.5" thickBot="1" x14ac:dyDescent="0.3">
      <c r="A167" s="38" t="s">
        <v>36</v>
      </c>
      <c r="B167" s="35" t="s">
        <v>19</v>
      </c>
      <c r="C167" s="37">
        <f>SUM(C156:C166)</f>
        <v>49824875</v>
      </c>
      <c r="D167" s="90">
        <f>SUM(D156:D166)</f>
        <v>51828875</v>
      </c>
      <c r="E167" s="37">
        <f>B155+C167-D167</f>
        <v>99139500</v>
      </c>
      <c r="F167" s="38">
        <f>F156</f>
        <v>0</v>
      </c>
      <c r="G167" s="37"/>
      <c r="H167" s="35" t="s">
        <v>19</v>
      </c>
      <c r="I167" s="37">
        <f>SUM(I155:I166)</f>
        <v>5560783.2800000003</v>
      </c>
      <c r="J167" s="38">
        <f>SUM(J156:J166)</f>
        <v>5560783.2800000003</v>
      </c>
      <c r="K167" s="37">
        <v>0</v>
      </c>
      <c r="L167" s="38">
        <v>0</v>
      </c>
      <c r="M167" s="37"/>
      <c r="N167" s="35" t="s">
        <v>19</v>
      </c>
      <c r="O167" s="37">
        <f>SUM(O156:O156)</f>
        <v>0</v>
      </c>
      <c r="P167" s="36">
        <f>SUM(P156:P156)</f>
        <v>0</v>
      </c>
      <c r="Q167" s="37">
        <v>0</v>
      </c>
      <c r="R167" s="38">
        <v>0</v>
      </c>
    </row>
    <row r="168" spans="1:18" s="67" customFormat="1" ht="46.5" thickBot="1" x14ac:dyDescent="0.3">
      <c r="A168" s="44" t="s">
        <v>29</v>
      </c>
      <c r="B168" s="56" t="s">
        <v>19</v>
      </c>
      <c r="C168" s="57"/>
      <c r="D168" s="34"/>
      <c r="E168" s="57"/>
      <c r="F168" s="58"/>
      <c r="G168" s="57"/>
      <c r="H168" s="56" t="s">
        <v>19</v>
      </c>
      <c r="I168" s="57"/>
      <c r="J168" s="58"/>
      <c r="K168" s="57"/>
      <c r="L168" s="58"/>
      <c r="M168" s="57"/>
      <c r="N168" s="56" t="s">
        <v>19</v>
      </c>
      <c r="O168" s="57"/>
      <c r="P168" s="58"/>
      <c r="Q168" s="57"/>
      <c r="R168" s="58"/>
    </row>
    <row r="169" spans="1:18" ht="15.75" x14ac:dyDescent="0.25">
      <c r="D169" s="3"/>
    </row>
    <row r="170" spans="1:18" ht="15" x14ac:dyDescent="0.25">
      <c r="A170" s="1"/>
      <c r="D170" s="66"/>
      <c r="E170" s="1"/>
      <c r="F170" s="1"/>
    </row>
  </sheetData>
  <mergeCells count="14">
    <mergeCell ref="A63:O63"/>
    <mergeCell ref="A50:O50"/>
    <mergeCell ref="A75:O75"/>
    <mergeCell ref="A87:O87"/>
    <mergeCell ref="A154:R154"/>
    <mergeCell ref="A81:O81"/>
    <mergeCell ref="G1:L1"/>
    <mergeCell ref="G2:L2"/>
    <mergeCell ref="A4:R4"/>
    <mergeCell ref="A26:B26"/>
    <mergeCell ref="A9:R9"/>
    <mergeCell ref="A69:O69"/>
    <mergeCell ref="A57:O57"/>
    <mergeCell ref="A44:O44"/>
  </mergeCells>
  <phoneticPr fontId="2" type="noConversion"/>
  <pageMargins left="0" right="0" top="0" bottom="0.39370078740157483" header="0" footer="0"/>
  <pageSetup paperSize="9" firstPageNumber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Угличский МР</vt:lpstr>
      <vt:lpstr>'Угличский МР'!Заголовки_для_печати</vt:lpstr>
      <vt:lpstr>'Угличский МР'!Область_печати</vt:lpstr>
    </vt:vector>
  </TitlesOfParts>
  <Company>Департамент финансов Ярославской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А.А.</dc:creator>
  <cp:lastModifiedBy>Соболева А.А.</cp:lastModifiedBy>
  <cp:lastPrinted>2020-11-02T13:21:38Z</cp:lastPrinted>
  <dcterms:created xsi:type="dcterms:W3CDTF">2007-11-23T10:43:28Z</dcterms:created>
  <dcterms:modified xsi:type="dcterms:W3CDTF">2020-12-07T06:09:14Z</dcterms:modified>
</cp:coreProperties>
</file>