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МР'!$A$1:$R$161</definedName>
  </definedNames>
  <calcPr calcId="145621" fullCalcOnLoad="1"/>
</workbook>
</file>

<file path=xl/calcChain.xml><?xml version="1.0" encoding="utf-8"?>
<calcChain xmlns="http://schemas.openxmlformats.org/spreadsheetml/2006/main">
  <c r="D21" i="1" l="1"/>
  <c r="I100" i="1"/>
  <c r="J100" i="1" s="1"/>
  <c r="I21" i="1"/>
  <c r="I116" i="1"/>
  <c r="D116" i="1"/>
  <c r="C116" i="1"/>
  <c r="E116" i="1" s="1"/>
  <c r="I70" i="1"/>
  <c r="J69" i="1"/>
  <c r="C70" i="1"/>
  <c r="D70" i="1"/>
  <c r="R129" i="1"/>
  <c r="R158" i="1" s="1"/>
  <c r="Q129" i="1"/>
  <c r="Q158" i="1"/>
  <c r="P129" i="1"/>
  <c r="P158" i="1" s="1"/>
  <c r="O129" i="1"/>
  <c r="O158" i="1"/>
  <c r="N129" i="1"/>
  <c r="N158" i="1" s="1"/>
  <c r="M129" i="1"/>
  <c r="L129" i="1"/>
  <c r="L158" i="1"/>
  <c r="K129" i="1"/>
  <c r="K158" i="1" s="1"/>
  <c r="F129" i="1"/>
  <c r="F158" i="1"/>
  <c r="A129" i="1"/>
  <c r="D100" i="1"/>
  <c r="C100" i="1"/>
  <c r="C82" i="1"/>
  <c r="D82" i="1"/>
  <c r="I82" i="1"/>
  <c r="J81" i="1"/>
  <c r="I35" i="1"/>
  <c r="H35" i="1"/>
  <c r="H129" i="1" s="1"/>
  <c r="H158" i="1" s="1"/>
  <c r="G35" i="1"/>
  <c r="G129" i="1"/>
  <c r="D35" i="1"/>
  <c r="C35" i="1"/>
  <c r="C129" i="1"/>
  <c r="C158" i="1"/>
  <c r="J20" i="1"/>
  <c r="J35" i="1"/>
  <c r="R128" i="1"/>
  <c r="R157" i="1"/>
  <c r="Q128" i="1"/>
  <c r="Q157" i="1"/>
  <c r="P128" i="1"/>
  <c r="P157" i="1"/>
  <c r="O128" i="1"/>
  <c r="O157" i="1"/>
  <c r="N128" i="1"/>
  <c r="N157" i="1"/>
  <c r="M128" i="1"/>
  <c r="L128" i="1"/>
  <c r="L157" i="1"/>
  <c r="K128" i="1"/>
  <c r="K157" i="1" s="1"/>
  <c r="F128" i="1"/>
  <c r="F157" i="1"/>
  <c r="A128" i="1"/>
  <c r="I34" i="1"/>
  <c r="I128" i="1"/>
  <c r="H34" i="1"/>
  <c r="H128" i="1"/>
  <c r="H157" i="1" s="1"/>
  <c r="G34" i="1"/>
  <c r="G128" i="1"/>
  <c r="D34" i="1"/>
  <c r="D128" i="1" s="1"/>
  <c r="D157" i="1" s="1"/>
  <c r="C34" i="1"/>
  <c r="J19" i="1"/>
  <c r="J34" i="1" s="1"/>
  <c r="R127" i="1"/>
  <c r="R156" i="1"/>
  <c r="Q127" i="1"/>
  <c r="Q156" i="1" s="1"/>
  <c r="P127" i="1"/>
  <c r="P156" i="1"/>
  <c r="O127" i="1"/>
  <c r="O156" i="1" s="1"/>
  <c r="N127" i="1"/>
  <c r="N156" i="1"/>
  <c r="M127" i="1"/>
  <c r="L127" i="1"/>
  <c r="L156" i="1"/>
  <c r="K127" i="1"/>
  <c r="K156" i="1"/>
  <c r="F127" i="1"/>
  <c r="F156" i="1"/>
  <c r="A127" i="1"/>
  <c r="I98" i="1"/>
  <c r="C98" i="1"/>
  <c r="D98" i="1"/>
  <c r="I64" i="1"/>
  <c r="J63" i="1"/>
  <c r="D64" i="1"/>
  <c r="I33" i="1"/>
  <c r="H33" i="1"/>
  <c r="H127" i="1" s="1"/>
  <c r="H156" i="1" s="1"/>
  <c r="G33" i="1"/>
  <c r="G127" i="1" s="1"/>
  <c r="D33" i="1"/>
  <c r="C33" i="1"/>
  <c r="J18" i="1"/>
  <c r="J33" i="1" s="1"/>
  <c r="R126" i="1"/>
  <c r="R155" i="1"/>
  <c r="Q126" i="1"/>
  <c r="Q155" i="1" s="1"/>
  <c r="P126" i="1"/>
  <c r="P155" i="1"/>
  <c r="O126" i="1"/>
  <c r="O155" i="1" s="1"/>
  <c r="N126" i="1"/>
  <c r="N155" i="1"/>
  <c r="M126" i="1"/>
  <c r="L126" i="1"/>
  <c r="L155" i="1" s="1"/>
  <c r="K126" i="1"/>
  <c r="K155" i="1"/>
  <c r="F126" i="1"/>
  <c r="F155" i="1" s="1"/>
  <c r="A126" i="1"/>
  <c r="J97" i="1"/>
  <c r="C97" i="1"/>
  <c r="I32" i="1"/>
  <c r="I126" i="1"/>
  <c r="H32" i="1"/>
  <c r="H126" i="1"/>
  <c r="H155" i="1" s="1"/>
  <c r="G32" i="1"/>
  <c r="G126" i="1" s="1"/>
  <c r="D32" i="1"/>
  <c r="D126" i="1" s="1"/>
  <c r="C32" i="1"/>
  <c r="J17" i="1"/>
  <c r="J32" i="1" s="1"/>
  <c r="R125" i="1"/>
  <c r="R154" i="1"/>
  <c r="Q125" i="1"/>
  <c r="Q154" i="1" s="1"/>
  <c r="P125" i="1"/>
  <c r="P154" i="1"/>
  <c r="O125" i="1"/>
  <c r="O154" i="1" s="1"/>
  <c r="N125" i="1"/>
  <c r="N154" i="1" s="1"/>
  <c r="M125" i="1"/>
  <c r="L125" i="1"/>
  <c r="L154" i="1"/>
  <c r="K125" i="1"/>
  <c r="K154" i="1"/>
  <c r="F125" i="1"/>
  <c r="F154" i="1"/>
  <c r="A125" i="1"/>
  <c r="J96" i="1"/>
  <c r="C96" i="1"/>
  <c r="I31" i="1"/>
  <c r="I125" i="1" s="1"/>
  <c r="H31" i="1"/>
  <c r="H125" i="1" s="1"/>
  <c r="H154" i="1"/>
  <c r="G31" i="1"/>
  <c r="G125" i="1" s="1"/>
  <c r="D31" i="1"/>
  <c r="D125" i="1"/>
  <c r="C31" i="1"/>
  <c r="J16" i="1"/>
  <c r="J31" i="1" s="1"/>
  <c r="R124" i="1"/>
  <c r="R153" i="1"/>
  <c r="Q124" i="1"/>
  <c r="Q153" i="1" s="1"/>
  <c r="P124" i="1"/>
  <c r="P153" i="1"/>
  <c r="O124" i="1"/>
  <c r="O153" i="1" s="1"/>
  <c r="N124" i="1"/>
  <c r="N153" i="1" s="1"/>
  <c r="M124" i="1"/>
  <c r="L124" i="1"/>
  <c r="L153" i="1"/>
  <c r="K124" i="1"/>
  <c r="K153" i="1"/>
  <c r="F124" i="1"/>
  <c r="F153" i="1"/>
  <c r="A124" i="1"/>
  <c r="I95" i="1"/>
  <c r="J95" i="1" s="1"/>
  <c r="C95" i="1"/>
  <c r="C124" i="1" s="1"/>
  <c r="C153" i="1" s="1"/>
  <c r="I58" i="1"/>
  <c r="J57" i="1"/>
  <c r="J58" i="1" s="1"/>
  <c r="I30" i="1"/>
  <c r="H30" i="1"/>
  <c r="H124" i="1"/>
  <c r="H153" i="1" s="1"/>
  <c r="G30" i="1"/>
  <c r="G124" i="1"/>
  <c r="D30" i="1"/>
  <c r="D36" i="1" s="1"/>
  <c r="C30" i="1"/>
  <c r="J15" i="1"/>
  <c r="J30" i="1"/>
  <c r="I94" i="1"/>
  <c r="J94" i="1"/>
  <c r="R123" i="1"/>
  <c r="R152" i="1"/>
  <c r="Q123" i="1"/>
  <c r="Q152" i="1"/>
  <c r="P123" i="1"/>
  <c r="P152" i="1"/>
  <c r="O123" i="1"/>
  <c r="O152" i="1"/>
  <c r="N123" i="1"/>
  <c r="N152" i="1"/>
  <c r="M123" i="1"/>
  <c r="L123" i="1"/>
  <c r="L152" i="1"/>
  <c r="K123" i="1"/>
  <c r="K152" i="1" s="1"/>
  <c r="F123" i="1"/>
  <c r="F152" i="1" s="1"/>
  <c r="A123" i="1"/>
  <c r="I29" i="1"/>
  <c r="I123" i="1"/>
  <c r="H29" i="1"/>
  <c r="H123" i="1"/>
  <c r="H152" i="1" s="1"/>
  <c r="G29" i="1"/>
  <c r="G123" i="1" s="1"/>
  <c r="D29" i="1"/>
  <c r="D123" i="1" s="1"/>
  <c r="D152" i="1"/>
  <c r="C29" i="1"/>
  <c r="J14" i="1"/>
  <c r="J29" i="1" s="1"/>
  <c r="C94" i="1"/>
  <c r="I52" i="1"/>
  <c r="J51" i="1"/>
  <c r="J52" i="1" s="1"/>
  <c r="D52" i="1"/>
  <c r="R122" i="1"/>
  <c r="R151" i="1"/>
  <c r="Q122" i="1"/>
  <c r="Q151" i="1"/>
  <c r="P122" i="1"/>
  <c r="P151" i="1"/>
  <c r="O122" i="1"/>
  <c r="O151" i="1"/>
  <c r="N122" i="1"/>
  <c r="N151" i="1"/>
  <c r="M122" i="1"/>
  <c r="L122" i="1"/>
  <c r="L151" i="1" s="1"/>
  <c r="K122" i="1"/>
  <c r="K151" i="1" s="1"/>
  <c r="F122" i="1"/>
  <c r="F151" i="1" s="1"/>
  <c r="A122" i="1"/>
  <c r="I93" i="1"/>
  <c r="C76" i="1"/>
  <c r="D76" i="1" s="1"/>
  <c r="E76" i="1" s="1"/>
  <c r="I76" i="1"/>
  <c r="J75" i="1"/>
  <c r="J93" i="1"/>
  <c r="I28" i="1"/>
  <c r="H28" i="1"/>
  <c r="H122" i="1" s="1"/>
  <c r="H151" i="1"/>
  <c r="G28" i="1"/>
  <c r="G122" i="1" s="1"/>
  <c r="D28" i="1"/>
  <c r="C28" i="1"/>
  <c r="J13" i="1"/>
  <c r="J28" i="1" s="1"/>
  <c r="R121" i="1"/>
  <c r="R150" i="1"/>
  <c r="Q121" i="1"/>
  <c r="Q150" i="1" s="1"/>
  <c r="P121" i="1"/>
  <c r="P150" i="1" s="1"/>
  <c r="O121" i="1"/>
  <c r="O150" i="1" s="1"/>
  <c r="N121" i="1"/>
  <c r="N150" i="1" s="1"/>
  <c r="M121" i="1"/>
  <c r="L121" i="1"/>
  <c r="L150" i="1"/>
  <c r="K121" i="1"/>
  <c r="K150" i="1" s="1"/>
  <c r="F121" i="1"/>
  <c r="F150" i="1"/>
  <c r="A121" i="1"/>
  <c r="I92" i="1"/>
  <c r="D92" i="1"/>
  <c r="C92" i="1"/>
  <c r="J44" i="1"/>
  <c r="J45" i="1" s="1"/>
  <c r="I45" i="1"/>
  <c r="I27" i="1"/>
  <c r="I36" i="1" s="1"/>
  <c r="I121" i="1"/>
  <c r="H27" i="1"/>
  <c r="H121" i="1"/>
  <c r="H150" i="1"/>
  <c r="G27" i="1"/>
  <c r="G121" i="1" s="1"/>
  <c r="D27" i="1"/>
  <c r="C27" i="1"/>
  <c r="C121" i="1"/>
  <c r="C150" i="1" s="1"/>
  <c r="J12" i="1"/>
  <c r="J27" i="1" s="1"/>
  <c r="J91" i="1"/>
  <c r="I91" i="1"/>
  <c r="I101" i="1"/>
  <c r="C91" i="1"/>
  <c r="D91" i="1"/>
  <c r="D101" i="1" s="1"/>
  <c r="P87" i="1"/>
  <c r="O87" i="1"/>
  <c r="L87" i="1"/>
  <c r="K87" i="1"/>
  <c r="J87" i="1"/>
  <c r="I87" i="1"/>
  <c r="D87" i="1"/>
  <c r="C87" i="1"/>
  <c r="E87" i="1"/>
  <c r="E85" i="1"/>
  <c r="B86" i="1" s="1"/>
  <c r="E86" i="1" s="1"/>
  <c r="B90" i="1"/>
  <c r="E79" i="1"/>
  <c r="B80" i="1"/>
  <c r="E80" i="1" s="1"/>
  <c r="B81" i="1" s="1"/>
  <c r="E81" i="1" s="1"/>
  <c r="E73" i="1"/>
  <c r="B74" i="1"/>
  <c r="E74" i="1" s="1"/>
  <c r="B75" i="1" s="1"/>
  <c r="E75" i="1" s="1"/>
  <c r="E67" i="1"/>
  <c r="B68" i="1"/>
  <c r="E68" i="1" s="1"/>
  <c r="B69" i="1" s="1"/>
  <c r="E69" i="1" s="1"/>
  <c r="E61" i="1"/>
  <c r="B62" i="1"/>
  <c r="E62" i="1" s="1"/>
  <c r="B63" i="1" s="1"/>
  <c r="E63" i="1" s="1"/>
  <c r="E55" i="1"/>
  <c r="B56" i="1" s="1"/>
  <c r="E56" i="1"/>
  <c r="B57" i="1" s="1"/>
  <c r="E57" i="1" s="1"/>
  <c r="E48" i="1"/>
  <c r="B49" i="1"/>
  <c r="E49" i="1" s="1"/>
  <c r="B50" i="1" s="1"/>
  <c r="E50" i="1" s="1"/>
  <c r="B51" i="1" s="1"/>
  <c r="E51" i="1" s="1"/>
  <c r="E42" i="1"/>
  <c r="B43" i="1" s="1"/>
  <c r="E43" i="1"/>
  <c r="B44" i="1" s="1"/>
  <c r="E44" i="1" s="1"/>
  <c r="I26" i="1"/>
  <c r="I120" i="1"/>
  <c r="H26" i="1"/>
  <c r="H120" i="1" s="1"/>
  <c r="H149" i="1" s="1"/>
  <c r="G26" i="1"/>
  <c r="G120" i="1" s="1"/>
  <c r="D26" i="1"/>
  <c r="D120" i="1" s="1"/>
  <c r="C26" i="1"/>
  <c r="C120" i="1"/>
  <c r="C149" i="1" s="1"/>
  <c r="B25" i="1"/>
  <c r="E10" i="1"/>
  <c r="B11" i="1"/>
  <c r="E11" i="1" s="1"/>
  <c r="B12" i="1" s="1"/>
  <c r="B26" i="1"/>
  <c r="B120" i="1" s="1"/>
  <c r="D145" i="1"/>
  <c r="C145" i="1"/>
  <c r="E145" i="1" s="1"/>
  <c r="D58" i="1"/>
  <c r="D45" i="1"/>
  <c r="P82" i="1"/>
  <c r="O82" i="1"/>
  <c r="L82" i="1"/>
  <c r="K82" i="1"/>
  <c r="C21" i="1"/>
  <c r="E21" i="1" s="1"/>
  <c r="J145" i="1"/>
  <c r="IV145" i="1" s="1"/>
  <c r="I145" i="1"/>
  <c r="C52" i="1"/>
  <c r="E52" i="1" s="1"/>
  <c r="K52" i="1"/>
  <c r="L52" i="1"/>
  <c r="O52" i="1"/>
  <c r="P52" i="1"/>
  <c r="P76" i="1"/>
  <c r="O76" i="1"/>
  <c r="L76" i="1"/>
  <c r="K76" i="1"/>
  <c r="C45" i="1"/>
  <c r="C93" i="1" s="1"/>
  <c r="E45" i="1"/>
  <c r="C64" i="1"/>
  <c r="E64" i="1" s="1"/>
  <c r="C99" i="1"/>
  <c r="C128" i="1" s="1"/>
  <c r="J116" i="1"/>
  <c r="C58" i="1"/>
  <c r="E58" i="1" s="1"/>
  <c r="J11" i="1"/>
  <c r="J26" i="1" s="1"/>
  <c r="J21" i="1"/>
  <c r="P70" i="1"/>
  <c r="O70" i="1"/>
  <c r="L70" i="1"/>
  <c r="K70" i="1"/>
  <c r="P64" i="1"/>
  <c r="O64" i="1"/>
  <c r="L64" i="1"/>
  <c r="K64" i="1"/>
  <c r="P58" i="1"/>
  <c r="O58" i="1"/>
  <c r="L58" i="1"/>
  <c r="K58" i="1"/>
  <c r="P45" i="1"/>
  <c r="O45" i="1"/>
  <c r="L45" i="1"/>
  <c r="K45" i="1"/>
  <c r="Q120" i="1"/>
  <c r="Q149" i="1" s="1"/>
  <c r="O120" i="1"/>
  <c r="N120" i="1"/>
  <c r="N149" i="1" s="1"/>
  <c r="M120" i="1"/>
  <c r="K120" i="1"/>
  <c r="A120" i="1"/>
  <c r="L120" i="1"/>
  <c r="L130" i="1"/>
  <c r="R120" i="1"/>
  <c r="R149" i="1" s="1"/>
  <c r="F120" i="1"/>
  <c r="F149" i="1"/>
  <c r="F159" i="1"/>
  <c r="P120" i="1"/>
  <c r="P149" i="1"/>
  <c r="P159" i="1"/>
  <c r="O101" i="1"/>
  <c r="P101" i="1"/>
  <c r="I122" i="1"/>
  <c r="I151" i="1"/>
  <c r="J122" i="1"/>
  <c r="J151" i="1" s="1"/>
  <c r="D121" i="1"/>
  <c r="D150" i="1"/>
  <c r="D122" i="1"/>
  <c r="D151" i="1" s="1"/>
  <c r="C36" i="1"/>
  <c r="E36" i="1" s="1"/>
  <c r="J82" i="1"/>
  <c r="J70" i="1"/>
  <c r="D127" i="1"/>
  <c r="D156" i="1" s="1"/>
  <c r="I127" i="1"/>
  <c r="J127" i="1" s="1"/>
  <c r="J156" i="1"/>
  <c r="E70" i="1"/>
  <c r="P130" i="1"/>
  <c r="C127" i="1"/>
  <c r="C156" i="1"/>
  <c r="C123" i="1"/>
  <c r="C152" i="1" s="1"/>
  <c r="C125" i="1"/>
  <c r="C154" i="1"/>
  <c r="L149" i="1"/>
  <c r="E90" i="1"/>
  <c r="D155" i="1"/>
  <c r="I129" i="1"/>
  <c r="J129" i="1"/>
  <c r="J158" i="1" s="1"/>
  <c r="D129" i="1"/>
  <c r="D158" i="1"/>
  <c r="D154" i="1"/>
  <c r="C157" i="1"/>
  <c r="I158" i="1"/>
  <c r="I156" i="1"/>
  <c r="B91" i="1"/>
  <c r="E91" i="1" s="1"/>
  <c r="B92" i="1"/>
  <c r="E92" i="1" s="1"/>
  <c r="B93" i="1" s="1"/>
  <c r="E93" i="1" s="1"/>
  <c r="B94" i="1" s="1"/>
  <c r="E94" i="1" s="1"/>
  <c r="B95" i="1" s="1"/>
  <c r="E95" i="1" s="1"/>
  <c r="B96" i="1" s="1"/>
  <c r="E96" i="1" s="1"/>
  <c r="B97" i="1" s="1"/>
  <c r="E97" i="1" s="1"/>
  <c r="B98" i="1" s="1"/>
  <c r="E98" i="1" s="1"/>
  <c r="B99" i="1" s="1"/>
  <c r="E99" i="1" s="1"/>
  <c r="B100" i="1" s="1"/>
  <c r="E100" i="1" s="1"/>
  <c r="E26" i="1"/>
  <c r="I149" i="1"/>
  <c r="J120" i="1"/>
  <c r="D149" i="1"/>
  <c r="I150" i="1"/>
  <c r="J121" i="1"/>
  <c r="J150" i="1" s="1"/>
  <c r="J126" i="1"/>
  <c r="J155" i="1" s="1"/>
  <c r="I155" i="1"/>
  <c r="I152" i="1"/>
  <c r="J123" i="1"/>
  <c r="J152" i="1" s="1"/>
  <c r="I157" i="1"/>
  <c r="J128" i="1"/>
  <c r="J157" i="1"/>
  <c r="IV21" i="1"/>
  <c r="B119" i="1"/>
  <c r="B148" i="1" s="1"/>
  <c r="C122" i="1"/>
  <c r="C151" i="1"/>
  <c r="J76" i="1"/>
  <c r="E82" i="1"/>
  <c r="J149" i="1"/>
  <c r="C101" i="1"/>
  <c r="E101" i="1"/>
  <c r="O130" i="1" l="1"/>
  <c r="O149" i="1"/>
  <c r="O159" i="1" s="1"/>
  <c r="J125" i="1"/>
  <c r="J154" i="1" s="1"/>
  <c r="I154" i="1"/>
  <c r="K149" i="1"/>
  <c r="K130" i="1"/>
  <c r="B149" i="1"/>
  <c r="E120" i="1"/>
  <c r="E149" i="1" s="1"/>
  <c r="B27" i="1"/>
  <c r="E12" i="1"/>
  <c r="B13" i="1" s="1"/>
  <c r="J36" i="1"/>
  <c r="J92" i="1"/>
  <c r="I124" i="1"/>
  <c r="I130" i="1" s="1"/>
  <c r="D124" i="1"/>
  <c r="D153" i="1" s="1"/>
  <c r="D159" i="1" s="1"/>
  <c r="C126" i="1"/>
  <c r="C155" i="1" s="1"/>
  <c r="C159" i="1" s="1"/>
  <c r="E159" i="1" s="1"/>
  <c r="J64" i="1"/>
  <c r="J98" i="1"/>
  <c r="J101" i="1"/>
  <c r="B121" i="1" l="1"/>
  <c r="E27" i="1"/>
  <c r="C130" i="1"/>
  <c r="E130" i="1" s="1"/>
  <c r="D130" i="1"/>
  <c r="J124" i="1"/>
  <c r="I153" i="1"/>
  <c r="I159" i="1" s="1"/>
  <c r="E13" i="1"/>
  <c r="B14" i="1" s="1"/>
  <c r="B28" i="1"/>
  <c r="E14" i="1" l="1"/>
  <c r="B15" i="1" s="1"/>
  <c r="B29" i="1"/>
  <c r="J153" i="1"/>
  <c r="J159" i="1" s="1"/>
  <c r="J130" i="1"/>
  <c r="E121" i="1"/>
  <c r="E150" i="1" s="1"/>
  <c r="B150" i="1"/>
  <c r="B122" i="1"/>
  <c r="E28" i="1"/>
  <c r="B151" i="1" l="1"/>
  <c r="E122" i="1"/>
  <c r="E151" i="1" s="1"/>
  <c r="B123" i="1"/>
  <c r="E29" i="1"/>
  <c r="E15" i="1"/>
  <c r="B16" i="1" s="1"/>
  <c r="B30" i="1"/>
  <c r="E123" i="1" l="1"/>
  <c r="E152" i="1" s="1"/>
  <c r="B152" i="1"/>
  <c r="B124" i="1"/>
  <c r="E30" i="1"/>
  <c r="B31" i="1"/>
  <c r="E16" i="1"/>
  <c r="B17" i="1" s="1"/>
  <c r="E124" i="1" l="1"/>
  <c r="E153" i="1" s="1"/>
  <c r="B153" i="1"/>
  <c r="E17" i="1"/>
  <c r="B18" i="1" s="1"/>
  <c r="B32" i="1"/>
  <c r="B125" i="1"/>
  <c r="E31" i="1"/>
  <c r="B154" i="1" l="1"/>
  <c r="E125" i="1"/>
  <c r="E154" i="1" s="1"/>
  <c r="E32" i="1"/>
  <c r="B126" i="1"/>
  <c r="E18" i="1"/>
  <c r="B19" i="1" s="1"/>
  <c r="B33" i="1"/>
  <c r="E33" i="1" l="1"/>
  <c r="B127" i="1"/>
  <c r="E19" i="1"/>
  <c r="B20" i="1" s="1"/>
  <c r="B34" i="1"/>
  <c r="E126" i="1"/>
  <c r="E155" i="1" s="1"/>
  <c r="B155" i="1"/>
  <c r="B35" i="1" l="1"/>
  <c r="E20" i="1"/>
  <c r="B156" i="1"/>
  <c r="E127" i="1"/>
  <c r="E156" i="1" s="1"/>
  <c r="B128" i="1"/>
  <c r="E34" i="1"/>
  <c r="E128" i="1" l="1"/>
  <c r="E157" i="1" s="1"/>
  <c r="B157" i="1"/>
  <c r="E35" i="1"/>
  <c r="B129" i="1"/>
  <c r="E129" i="1" l="1"/>
  <c r="E158" i="1" s="1"/>
  <c r="B158" i="1"/>
</calcChain>
</file>

<file path=xl/sharedStrings.xml><?xml version="1.0" encoding="utf-8"?>
<sst xmlns="http://schemas.openxmlformats.org/spreadsheetml/2006/main" count="192" uniqueCount="52">
  <si>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</si>
  <si>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</si>
  <si>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</si>
  <si>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</si>
  <si>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</si>
  <si>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</si>
  <si>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</si>
  <si>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</si>
  <si>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</si>
  <si>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</si>
  <si>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</si>
  <si>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</si>
  <si>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</si>
  <si>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</si>
  <si>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</si>
  <si>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</si>
  <si>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</si>
  <si>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</si>
  <si>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</si>
  <si>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</si>
  <si>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</si>
  <si>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</si>
  <si>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</si>
  <si>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</si>
  <si>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</si>
  <si>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</si>
  <si>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</si>
  <si>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</si>
  <si>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</si>
  <si>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</si>
  <si>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</si>
  <si>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</si>
  <si>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</si>
  <si>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</si>
  <si>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</si>
  <si>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</si>
  <si>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</si>
  <si>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</si>
  <si>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</si>
  <si>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</si>
  <si>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</si>
  <si>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</si>
  <si>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</si>
  <si>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апрель</t>
  </si>
  <si>
    <t>май</t>
  </si>
  <si>
    <t>июнь</t>
  </si>
  <si>
    <t>июль</t>
  </si>
  <si>
    <t>август</t>
  </si>
  <si>
    <t>сентябрь</t>
  </si>
  <si>
    <t>сетябрь</t>
  </si>
  <si>
    <t>октябрь</t>
  </si>
  <si>
    <t>на 01 ноября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</si>
</sst>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3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3"/>
  <sheetViews>
    <sheetView tabSelected="1" view="pageBreakPreview" zoomScale="124" zoomScaleNormal="100" zoomScaleSheetLayoutView="124" workbookViewId="0">
      <selection activeCell="J37" sqref="J37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18" s="2" customFormat="1" ht="15.75" x14ac:dyDescent="0.25">
      <c r="G1" s="130" t="s">
        <v>27</v>
      </c>
      <c r="H1" s="130"/>
      <c r="I1" s="130"/>
      <c r="J1" s="130"/>
      <c r="K1" s="130"/>
      <c r="L1" s="130"/>
      <c r="M1" s="60"/>
      <c r="Q1" s="61"/>
      <c r="R1" s="61"/>
    </row>
    <row r="2" spans="1:18" s="2" customFormat="1" ht="15.75" x14ac:dyDescent="0.25">
      <c r="G2" s="131" t="s">
        <v>37</v>
      </c>
      <c r="H2" s="131"/>
      <c r="I2" s="131"/>
      <c r="J2" s="131"/>
      <c r="K2" s="131"/>
      <c r="L2" s="131"/>
      <c r="M2" s="60"/>
      <c r="Q2" s="61"/>
      <c r="R2" s="61"/>
    </row>
    <row r="3" spans="1:18" s="9" customFormat="1" x14ac:dyDescent="0.2">
      <c r="G3" s="62"/>
      <c r="H3" s="2"/>
      <c r="I3" s="70" t="s">
        <v>51</v>
      </c>
      <c r="J3" s="70"/>
      <c r="K3" s="2"/>
      <c r="L3" s="2"/>
      <c r="M3" s="10"/>
      <c r="Q3" s="11"/>
      <c r="R3" s="11"/>
    </row>
    <row r="4" spans="1:18" ht="5.25" customHeight="1" thickBo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s="4" customFormat="1" ht="13.5" customHeight="1" thickBot="1" x14ac:dyDescent="0.25">
      <c r="A5" s="13"/>
      <c r="B5" s="14" t="s">
        <v>0</v>
      </c>
      <c r="C5" s="15"/>
      <c r="D5" s="15"/>
      <c r="E5" s="15"/>
      <c r="F5" s="16"/>
      <c r="G5" s="17" t="s">
        <v>1</v>
      </c>
      <c r="H5" s="18"/>
      <c r="I5" s="18"/>
      <c r="J5" s="18"/>
      <c r="K5" s="18"/>
      <c r="L5" s="19"/>
      <c r="M5" s="20" t="s">
        <v>2</v>
      </c>
      <c r="N5" s="18"/>
      <c r="O5" s="18"/>
      <c r="P5" s="18"/>
      <c r="Q5" s="19"/>
      <c r="R5" s="19"/>
    </row>
    <row r="6" spans="1:18" s="4" customFormat="1" ht="70.5" customHeight="1" thickBot="1" x14ac:dyDescent="0.25">
      <c r="A6" s="21" t="s">
        <v>10</v>
      </c>
      <c r="B6" s="22" t="s">
        <v>5</v>
      </c>
      <c r="C6" s="23" t="s">
        <v>3</v>
      </c>
      <c r="D6" s="23" t="s">
        <v>4</v>
      </c>
      <c r="E6" s="24" t="s">
        <v>9</v>
      </c>
      <c r="F6" s="27" t="s">
        <v>11</v>
      </c>
      <c r="G6" s="25" t="s">
        <v>12</v>
      </c>
      <c r="H6" s="27" t="s">
        <v>5</v>
      </c>
      <c r="I6" s="23" t="s">
        <v>6</v>
      </c>
      <c r="J6" s="26" t="s">
        <v>7</v>
      </c>
      <c r="K6" s="27" t="s">
        <v>9</v>
      </c>
      <c r="L6" s="77" t="s">
        <v>11</v>
      </c>
      <c r="M6" s="27" t="s">
        <v>8</v>
      </c>
      <c r="N6" s="27" t="s">
        <v>5</v>
      </c>
      <c r="O6" s="27" t="s">
        <v>6</v>
      </c>
      <c r="P6" s="28" t="s">
        <v>7</v>
      </c>
      <c r="Q6" s="27" t="s">
        <v>9</v>
      </c>
      <c r="R6" s="27" t="s">
        <v>11</v>
      </c>
    </row>
    <row r="7" spans="1:18" s="4" customFormat="1" ht="12" x14ac:dyDescent="0.2">
      <c r="A7" s="9"/>
      <c r="B7" s="11" t="s">
        <v>21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5" customFormat="1" ht="12" x14ac:dyDescent="0.2">
      <c r="A8" s="29"/>
      <c r="B8" s="30"/>
      <c r="C8" s="31"/>
      <c r="D8" s="31"/>
      <c r="E8" s="31"/>
      <c r="F8" s="31"/>
      <c r="G8" s="31"/>
      <c r="H8" s="30"/>
      <c r="I8" s="31"/>
      <c r="J8" s="31"/>
      <c r="K8" s="31"/>
      <c r="L8" s="31"/>
      <c r="M8" s="31"/>
      <c r="N8" s="30"/>
      <c r="O8" s="31"/>
      <c r="P8" s="31"/>
      <c r="Q8" s="31"/>
      <c r="R8" s="31"/>
    </row>
    <row r="9" spans="1:18" s="5" customFormat="1" thickBot="1" x14ac:dyDescent="0.25">
      <c r="A9" s="134" t="s">
        <v>35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</row>
    <row r="10" spans="1:18" s="5" customFormat="1" ht="23.25" thickBot="1" x14ac:dyDescent="0.25">
      <c r="A10" s="78" t="s">
        <v>13</v>
      </c>
      <c r="B10" s="79">
        <v>16493000</v>
      </c>
      <c r="C10" s="79"/>
      <c r="D10" s="79"/>
      <c r="E10" s="79">
        <f>B10</f>
        <v>16493000</v>
      </c>
      <c r="F10" s="79"/>
      <c r="G10" s="79"/>
      <c r="H10" s="79">
        <v>0</v>
      </c>
      <c r="I10" s="79"/>
      <c r="J10" s="79"/>
      <c r="K10" s="79"/>
      <c r="L10" s="79"/>
      <c r="M10" s="79"/>
      <c r="N10" s="79">
        <v>0</v>
      </c>
      <c r="O10" s="79"/>
      <c r="P10" s="79"/>
      <c r="Q10" s="79"/>
      <c r="R10" s="80"/>
    </row>
    <row r="11" spans="1:18" s="5" customFormat="1" thickBot="1" x14ac:dyDescent="0.25">
      <c r="A11" s="81">
        <v>43843</v>
      </c>
      <c r="B11" s="82">
        <f t="shared" ref="B11:B16" si="0">E10</f>
        <v>16493000</v>
      </c>
      <c r="C11" s="82">
        <v>0</v>
      </c>
      <c r="D11" s="82">
        <v>167000</v>
      </c>
      <c r="E11" s="82">
        <f t="shared" ref="E11:E16" si="1">B11+C11-D11</f>
        <v>16326000</v>
      </c>
      <c r="F11" s="82">
        <v>0</v>
      </c>
      <c r="G11" s="83">
        <v>7.75</v>
      </c>
      <c r="H11" s="82">
        <v>0</v>
      </c>
      <c r="I11" s="82">
        <v>0</v>
      </c>
      <c r="J11" s="82">
        <f t="shared" ref="J11:J16" si="2">I11</f>
        <v>0</v>
      </c>
      <c r="K11" s="82">
        <v>0</v>
      </c>
      <c r="L11" s="82">
        <v>0</v>
      </c>
      <c r="M11" s="82"/>
      <c r="N11" s="82">
        <v>0</v>
      </c>
      <c r="O11" s="82">
        <v>0</v>
      </c>
      <c r="P11" s="82">
        <v>0</v>
      </c>
      <c r="Q11" s="82">
        <v>0</v>
      </c>
      <c r="R11" s="84">
        <v>0</v>
      </c>
    </row>
    <row r="12" spans="1:18" s="5" customFormat="1" thickBot="1" x14ac:dyDescent="0.25">
      <c r="A12" s="81">
        <v>43864</v>
      </c>
      <c r="B12" s="82">
        <f t="shared" si="0"/>
        <v>16326000</v>
      </c>
      <c r="C12" s="82">
        <v>0</v>
      </c>
      <c r="D12" s="82">
        <v>167000</v>
      </c>
      <c r="E12" s="82">
        <f t="shared" si="1"/>
        <v>16159000</v>
      </c>
      <c r="F12" s="82">
        <v>0</v>
      </c>
      <c r="G12" s="83">
        <v>7.75</v>
      </c>
      <c r="H12" s="82">
        <v>0</v>
      </c>
      <c r="I12" s="82">
        <v>107626.96</v>
      </c>
      <c r="J12" s="82">
        <f t="shared" si="2"/>
        <v>107626.96</v>
      </c>
      <c r="K12" s="82">
        <v>0</v>
      </c>
      <c r="L12" s="82">
        <v>0</v>
      </c>
      <c r="M12" s="82"/>
      <c r="N12" s="82">
        <v>0</v>
      </c>
      <c r="O12" s="82">
        <v>0</v>
      </c>
      <c r="P12" s="82">
        <v>0</v>
      </c>
      <c r="Q12" s="82">
        <v>0</v>
      </c>
      <c r="R12" s="84">
        <v>0</v>
      </c>
    </row>
    <row r="13" spans="1:18" s="5" customFormat="1" thickBot="1" x14ac:dyDescent="0.25">
      <c r="A13" s="81">
        <v>43892</v>
      </c>
      <c r="B13" s="82">
        <f t="shared" si="0"/>
        <v>16159000</v>
      </c>
      <c r="C13" s="82">
        <v>0</v>
      </c>
      <c r="D13" s="82">
        <v>167000</v>
      </c>
      <c r="E13" s="82">
        <f t="shared" si="1"/>
        <v>15992000</v>
      </c>
      <c r="F13" s="82">
        <v>0</v>
      </c>
      <c r="G13" s="83">
        <v>7.75</v>
      </c>
      <c r="H13" s="82">
        <v>0</v>
      </c>
      <c r="I13" s="82">
        <v>99333.83</v>
      </c>
      <c r="J13" s="82">
        <f t="shared" si="2"/>
        <v>99333.83</v>
      </c>
      <c r="K13" s="82">
        <v>0</v>
      </c>
      <c r="L13" s="82">
        <v>0</v>
      </c>
      <c r="M13" s="82"/>
      <c r="N13" s="82">
        <v>0</v>
      </c>
      <c r="O13" s="82">
        <v>0</v>
      </c>
      <c r="P13" s="82">
        <v>0</v>
      </c>
      <c r="Q13" s="82">
        <v>0</v>
      </c>
      <c r="R13" s="84">
        <v>0</v>
      </c>
    </row>
    <row r="14" spans="1:18" s="5" customFormat="1" thickBot="1" x14ac:dyDescent="0.25">
      <c r="A14" s="81">
        <v>43922</v>
      </c>
      <c r="B14" s="82">
        <f t="shared" si="0"/>
        <v>15992000</v>
      </c>
      <c r="C14" s="82">
        <v>0</v>
      </c>
      <c r="D14" s="82">
        <v>167000</v>
      </c>
      <c r="E14" s="82">
        <f t="shared" si="1"/>
        <v>15825000</v>
      </c>
      <c r="F14" s="82">
        <v>0</v>
      </c>
      <c r="G14" s="83">
        <v>7.75</v>
      </c>
      <c r="H14" s="82">
        <v>0</v>
      </c>
      <c r="I14" s="82">
        <v>105045.53</v>
      </c>
      <c r="J14" s="82">
        <f t="shared" si="2"/>
        <v>105045.53</v>
      </c>
      <c r="K14" s="82">
        <v>0</v>
      </c>
      <c r="L14" s="82">
        <v>0</v>
      </c>
      <c r="M14" s="82"/>
      <c r="N14" s="82">
        <v>0</v>
      </c>
      <c r="O14" s="82">
        <v>0</v>
      </c>
      <c r="P14" s="82">
        <v>0</v>
      </c>
      <c r="Q14" s="82">
        <v>0</v>
      </c>
      <c r="R14" s="84">
        <v>0</v>
      </c>
    </row>
    <row r="15" spans="1:18" s="5" customFormat="1" thickBot="1" x14ac:dyDescent="0.25">
      <c r="A15" s="81">
        <v>43957</v>
      </c>
      <c r="B15" s="82">
        <f t="shared" si="0"/>
        <v>15825000</v>
      </c>
      <c r="C15" s="82">
        <v>0</v>
      </c>
      <c r="D15" s="82">
        <v>167000</v>
      </c>
      <c r="E15" s="82">
        <f t="shared" si="1"/>
        <v>15658000</v>
      </c>
      <c r="F15" s="82">
        <v>0</v>
      </c>
      <c r="G15" s="83">
        <v>7.75</v>
      </c>
      <c r="H15" s="82">
        <v>0</v>
      </c>
      <c r="I15" s="82">
        <v>100563.03</v>
      </c>
      <c r="J15" s="82">
        <f t="shared" si="2"/>
        <v>100563.03</v>
      </c>
      <c r="K15" s="82">
        <v>0</v>
      </c>
      <c r="L15" s="82">
        <v>0</v>
      </c>
      <c r="M15" s="82"/>
      <c r="N15" s="82">
        <v>0</v>
      </c>
      <c r="O15" s="82">
        <v>0</v>
      </c>
      <c r="P15" s="82">
        <v>0</v>
      </c>
      <c r="Q15" s="82">
        <v>0</v>
      </c>
      <c r="R15" s="84">
        <v>0</v>
      </c>
    </row>
    <row r="16" spans="1:18" s="5" customFormat="1" thickBot="1" x14ac:dyDescent="0.25">
      <c r="A16" s="81">
        <v>43984</v>
      </c>
      <c r="B16" s="82">
        <f t="shared" si="0"/>
        <v>15658000</v>
      </c>
      <c r="C16" s="82">
        <v>0</v>
      </c>
      <c r="D16" s="82">
        <v>167000</v>
      </c>
      <c r="E16" s="82">
        <f t="shared" si="1"/>
        <v>15491000</v>
      </c>
      <c r="F16" s="82">
        <v>0</v>
      </c>
      <c r="G16" s="83">
        <v>7.75</v>
      </c>
      <c r="H16" s="82">
        <v>0</v>
      </c>
      <c r="I16" s="82">
        <v>102994.54</v>
      </c>
      <c r="J16" s="82">
        <f t="shared" si="2"/>
        <v>102994.54</v>
      </c>
      <c r="K16" s="82">
        <v>0</v>
      </c>
      <c r="L16" s="82">
        <v>0</v>
      </c>
      <c r="M16" s="82"/>
      <c r="N16" s="82">
        <v>0</v>
      </c>
      <c r="O16" s="82">
        <v>0</v>
      </c>
      <c r="P16" s="82">
        <v>0</v>
      </c>
      <c r="Q16" s="82">
        <v>0</v>
      </c>
      <c r="R16" s="84">
        <v>0</v>
      </c>
    </row>
    <row r="17" spans="1:256" s="5" customFormat="1" thickBot="1" x14ac:dyDescent="0.25">
      <c r="A17" s="81">
        <v>44015</v>
      </c>
      <c r="B17" s="82">
        <f>E16</f>
        <v>15491000</v>
      </c>
      <c r="C17" s="82">
        <v>0</v>
      </c>
      <c r="D17" s="82">
        <v>167000</v>
      </c>
      <c r="E17" s="82">
        <f>B17+C17-D17</f>
        <v>15324000</v>
      </c>
      <c r="F17" s="82">
        <v>0</v>
      </c>
      <c r="G17" s="83">
        <v>7.75</v>
      </c>
      <c r="H17" s="82">
        <v>0</v>
      </c>
      <c r="I17" s="82">
        <v>98476.67</v>
      </c>
      <c r="J17" s="82">
        <f>I17</f>
        <v>98476.67</v>
      </c>
      <c r="K17" s="82">
        <v>0</v>
      </c>
      <c r="L17" s="82">
        <v>0</v>
      </c>
      <c r="M17" s="82"/>
      <c r="N17" s="82">
        <v>0</v>
      </c>
      <c r="O17" s="82">
        <v>0</v>
      </c>
      <c r="P17" s="82">
        <v>0</v>
      </c>
      <c r="Q17" s="82">
        <v>0</v>
      </c>
      <c r="R17" s="84">
        <v>0</v>
      </c>
    </row>
    <row r="18" spans="1:256" s="5" customFormat="1" thickBot="1" x14ac:dyDescent="0.25">
      <c r="A18" s="81">
        <v>44046</v>
      </c>
      <c r="B18" s="82">
        <f>E17</f>
        <v>15324000</v>
      </c>
      <c r="C18" s="82">
        <v>0</v>
      </c>
      <c r="D18" s="82">
        <v>167000</v>
      </c>
      <c r="E18" s="82">
        <f>B18+C18-D18</f>
        <v>15157000</v>
      </c>
      <c r="F18" s="82">
        <v>0</v>
      </c>
      <c r="G18" s="83">
        <v>7.75</v>
      </c>
      <c r="H18" s="82">
        <v>0</v>
      </c>
      <c r="I18" s="82">
        <v>100696</v>
      </c>
      <c r="J18" s="82">
        <f>I18</f>
        <v>100696</v>
      </c>
      <c r="K18" s="82">
        <v>0</v>
      </c>
      <c r="L18" s="82">
        <v>0</v>
      </c>
      <c r="M18" s="82"/>
      <c r="N18" s="82">
        <v>0</v>
      </c>
      <c r="O18" s="82">
        <v>0</v>
      </c>
      <c r="P18" s="82">
        <v>0</v>
      </c>
      <c r="Q18" s="82">
        <v>0</v>
      </c>
      <c r="R18" s="84">
        <v>0</v>
      </c>
    </row>
    <row r="19" spans="1:256" s="5" customFormat="1" thickBot="1" x14ac:dyDescent="0.25">
      <c r="A19" s="81">
        <v>44076</v>
      </c>
      <c r="B19" s="82">
        <f>E18</f>
        <v>15157000</v>
      </c>
      <c r="C19" s="82">
        <v>0</v>
      </c>
      <c r="D19" s="82">
        <v>167000</v>
      </c>
      <c r="E19" s="82">
        <f>B19+C19-D19</f>
        <v>14990000</v>
      </c>
      <c r="F19" s="82">
        <v>0</v>
      </c>
      <c r="G19" s="83">
        <v>7.2</v>
      </c>
      <c r="H19" s="82">
        <v>0</v>
      </c>
      <c r="I19" s="82">
        <v>99599.78</v>
      </c>
      <c r="J19" s="82">
        <f>I19</f>
        <v>99599.78</v>
      </c>
      <c r="K19" s="82">
        <v>0</v>
      </c>
      <c r="L19" s="82">
        <v>0</v>
      </c>
      <c r="M19" s="82"/>
      <c r="N19" s="82">
        <v>0</v>
      </c>
      <c r="O19" s="82">
        <v>0</v>
      </c>
      <c r="P19" s="82">
        <v>0</v>
      </c>
      <c r="Q19" s="82">
        <v>0</v>
      </c>
      <c r="R19" s="84">
        <v>0</v>
      </c>
    </row>
    <row r="20" spans="1:256" s="5" customFormat="1" thickBot="1" x14ac:dyDescent="0.25">
      <c r="A20" s="81">
        <v>44106</v>
      </c>
      <c r="B20" s="82">
        <f>E19</f>
        <v>14990000</v>
      </c>
      <c r="C20" s="82">
        <v>0</v>
      </c>
      <c r="D20" s="82">
        <v>167000</v>
      </c>
      <c r="E20" s="82">
        <f>B20+C20-D20</f>
        <v>14823000</v>
      </c>
      <c r="F20" s="82">
        <v>0</v>
      </c>
      <c r="G20" s="83">
        <v>7.2</v>
      </c>
      <c r="H20" s="82">
        <v>0</v>
      </c>
      <c r="I20" s="82">
        <v>88531.28</v>
      </c>
      <c r="J20" s="82">
        <f>I20</f>
        <v>88531.28</v>
      </c>
      <c r="K20" s="82">
        <v>0</v>
      </c>
      <c r="L20" s="82">
        <v>0</v>
      </c>
      <c r="M20" s="82"/>
      <c r="N20" s="82">
        <v>0</v>
      </c>
      <c r="O20" s="82">
        <v>0</v>
      </c>
      <c r="P20" s="82">
        <v>0</v>
      </c>
      <c r="Q20" s="82">
        <v>0</v>
      </c>
      <c r="R20" s="84">
        <v>0</v>
      </c>
    </row>
    <row r="21" spans="1:256" s="5" customFormat="1" thickBot="1" x14ac:dyDescent="0.25">
      <c r="A21" s="71" t="s">
        <v>20</v>
      </c>
      <c r="B21" s="72" t="s">
        <v>19</v>
      </c>
      <c r="C21" s="53">
        <f>SUM(C11:C11)</f>
        <v>0</v>
      </c>
      <c r="D21" s="53">
        <f>SUM(D11:D20)</f>
        <v>1670000</v>
      </c>
      <c r="E21" s="53">
        <f>B10+C21-D21</f>
        <v>14823000</v>
      </c>
      <c r="F21" s="53"/>
      <c r="G21" s="53"/>
      <c r="H21" s="72" t="s">
        <v>19</v>
      </c>
      <c r="I21" s="53">
        <f>SUM(I11:I20)</f>
        <v>902867.62</v>
      </c>
      <c r="J21" s="53">
        <f>SUM(J11:J20)</f>
        <v>902867.62</v>
      </c>
      <c r="K21" s="53"/>
      <c r="L21" s="53"/>
      <c r="M21" s="53"/>
      <c r="N21" s="72" t="s">
        <v>19</v>
      </c>
      <c r="O21" s="53">
        <v>0</v>
      </c>
      <c r="P21" s="53">
        <v>0</v>
      </c>
      <c r="Q21" s="53">
        <v>0</v>
      </c>
      <c r="R21" s="73">
        <v>0</v>
      </c>
      <c r="IV21" s="124">
        <f>SUM(C21:IU21)</f>
        <v>18298735.240000002</v>
      </c>
    </row>
    <row r="22" spans="1:256" s="5" customFormat="1" ht="12" x14ac:dyDescent="0.2">
      <c r="A22" s="29"/>
      <c r="B22" s="30"/>
      <c r="C22" s="31"/>
      <c r="D22" s="31"/>
      <c r="E22" s="31"/>
      <c r="F22" s="31"/>
      <c r="G22" s="31"/>
      <c r="H22" s="30"/>
      <c r="I22" s="31"/>
      <c r="J22" s="31"/>
      <c r="K22" s="31"/>
      <c r="L22" s="31"/>
      <c r="M22" s="31"/>
      <c r="N22" s="30"/>
      <c r="O22" s="31"/>
      <c r="P22" s="31"/>
      <c r="Q22" s="31"/>
      <c r="R22" s="31"/>
    </row>
    <row r="23" spans="1:256" s="7" customFormat="1" ht="12" x14ac:dyDescent="0.2">
      <c r="A23" s="29"/>
      <c r="B23" s="30"/>
      <c r="C23" s="31"/>
      <c r="D23" s="31"/>
      <c r="E23" s="31"/>
      <c r="F23" s="31"/>
      <c r="G23" s="31"/>
      <c r="H23" s="30"/>
      <c r="I23" s="31"/>
      <c r="J23" s="31"/>
      <c r="K23" s="31"/>
      <c r="L23" s="31"/>
      <c r="M23" s="31"/>
      <c r="N23" s="30"/>
      <c r="O23" s="31"/>
      <c r="P23" s="31"/>
      <c r="Q23" s="31"/>
      <c r="R23" s="31"/>
    </row>
    <row r="24" spans="1:256" s="4" customFormat="1" ht="12.75" customHeight="1" thickBot="1" x14ac:dyDescent="0.25">
      <c r="A24" s="133" t="s">
        <v>14</v>
      </c>
      <c r="B24" s="13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256" s="4" customFormat="1" ht="23.25" thickBot="1" x14ac:dyDescent="0.25">
      <c r="A25" s="32" t="s">
        <v>13</v>
      </c>
      <c r="B25" s="33">
        <f t="shared" ref="B25:B35" si="3">B10</f>
        <v>16493000</v>
      </c>
      <c r="C25" s="34"/>
      <c r="D25" s="33"/>
      <c r="E25" s="34"/>
      <c r="F25" s="33"/>
      <c r="G25" s="34"/>
      <c r="H25" s="33">
        <v>0</v>
      </c>
      <c r="I25" s="34"/>
      <c r="J25" s="33"/>
      <c r="K25" s="34"/>
      <c r="L25" s="33"/>
      <c r="M25" s="34"/>
      <c r="N25" s="33">
        <v>0</v>
      </c>
      <c r="O25" s="34"/>
      <c r="P25" s="33"/>
      <c r="Q25" s="34"/>
      <c r="R25" s="33"/>
    </row>
    <row r="26" spans="1:256" s="4" customFormat="1" thickBot="1" x14ac:dyDescent="0.25">
      <c r="A26" s="32" t="s">
        <v>28</v>
      </c>
      <c r="B26" s="33">
        <f t="shared" si="3"/>
        <v>16493000</v>
      </c>
      <c r="C26" s="33">
        <f t="shared" ref="C26:D35" si="4">C11</f>
        <v>0</v>
      </c>
      <c r="D26" s="33">
        <f t="shared" si="4"/>
        <v>167000</v>
      </c>
      <c r="E26" s="33">
        <f t="shared" ref="E26:E31" si="5">B26+C26-D26</f>
        <v>16326000</v>
      </c>
      <c r="F26" s="33">
        <v>0</v>
      </c>
      <c r="G26" s="33">
        <f t="shared" ref="G26:J35" si="6">G11</f>
        <v>7.75</v>
      </c>
      <c r="H26" s="33">
        <f t="shared" si="6"/>
        <v>0</v>
      </c>
      <c r="I26" s="33">
        <f t="shared" si="6"/>
        <v>0</v>
      </c>
      <c r="J26" s="33">
        <f t="shared" si="6"/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256" s="4" customFormat="1" thickBot="1" x14ac:dyDescent="0.25">
      <c r="A27" s="32" t="s">
        <v>39</v>
      </c>
      <c r="B27" s="33">
        <f t="shared" si="3"/>
        <v>16326000</v>
      </c>
      <c r="C27" s="33">
        <f t="shared" si="4"/>
        <v>0</v>
      </c>
      <c r="D27" s="33">
        <f t="shared" si="4"/>
        <v>167000</v>
      </c>
      <c r="E27" s="33">
        <f t="shared" si="5"/>
        <v>16159000</v>
      </c>
      <c r="F27" s="33">
        <v>0</v>
      </c>
      <c r="G27" s="33">
        <f t="shared" si="6"/>
        <v>7.75</v>
      </c>
      <c r="H27" s="33">
        <f t="shared" si="6"/>
        <v>0</v>
      </c>
      <c r="I27" s="33">
        <f t="shared" si="6"/>
        <v>107626.96</v>
      </c>
      <c r="J27" s="33">
        <f t="shared" si="6"/>
        <v>107626.96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</row>
    <row r="28" spans="1:256" s="4" customFormat="1" thickBot="1" x14ac:dyDescent="0.25">
      <c r="A28" s="32" t="s">
        <v>40</v>
      </c>
      <c r="B28" s="33">
        <f t="shared" si="3"/>
        <v>16159000</v>
      </c>
      <c r="C28" s="33">
        <f t="shared" si="4"/>
        <v>0</v>
      </c>
      <c r="D28" s="33">
        <f t="shared" si="4"/>
        <v>167000</v>
      </c>
      <c r="E28" s="33">
        <f t="shared" si="5"/>
        <v>15992000</v>
      </c>
      <c r="F28" s="33">
        <v>0</v>
      </c>
      <c r="G28" s="33">
        <f t="shared" si="6"/>
        <v>7.75</v>
      </c>
      <c r="H28" s="33">
        <f t="shared" si="6"/>
        <v>0</v>
      </c>
      <c r="I28" s="33">
        <f t="shared" si="6"/>
        <v>99333.83</v>
      </c>
      <c r="J28" s="33">
        <f t="shared" si="6"/>
        <v>99333.83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1:256" s="4" customFormat="1" thickBot="1" x14ac:dyDescent="0.25">
      <c r="A29" s="32" t="s">
        <v>43</v>
      </c>
      <c r="B29" s="33">
        <f t="shared" si="3"/>
        <v>15992000</v>
      </c>
      <c r="C29" s="33">
        <f t="shared" si="4"/>
        <v>0</v>
      </c>
      <c r="D29" s="33">
        <f t="shared" si="4"/>
        <v>167000</v>
      </c>
      <c r="E29" s="33">
        <f t="shared" si="5"/>
        <v>15825000</v>
      </c>
      <c r="F29" s="33">
        <v>0</v>
      </c>
      <c r="G29" s="33">
        <f t="shared" si="6"/>
        <v>7.75</v>
      </c>
      <c r="H29" s="33">
        <f t="shared" si="6"/>
        <v>0</v>
      </c>
      <c r="I29" s="33">
        <f t="shared" si="6"/>
        <v>105045.53</v>
      </c>
      <c r="J29" s="33">
        <f t="shared" si="6"/>
        <v>105045.53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0" spans="1:256" s="4" customFormat="1" thickBot="1" x14ac:dyDescent="0.25">
      <c r="A30" s="32" t="s">
        <v>44</v>
      </c>
      <c r="B30" s="33">
        <f t="shared" si="3"/>
        <v>15825000</v>
      </c>
      <c r="C30" s="33">
        <f t="shared" si="4"/>
        <v>0</v>
      </c>
      <c r="D30" s="33">
        <f t="shared" si="4"/>
        <v>167000</v>
      </c>
      <c r="E30" s="33">
        <f t="shared" si="5"/>
        <v>15658000</v>
      </c>
      <c r="F30" s="33">
        <v>0</v>
      </c>
      <c r="G30" s="33">
        <f t="shared" si="6"/>
        <v>7.75</v>
      </c>
      <c r="H30" s="33">
        <f t="shared" si="6"/>
        <v>0</v>
      </c>
      <c r="I30" s="33">
        <f t="shared" si="6"/>
        <v>100563.03</v>
      </c>
      <c r="J30" s="33">
        <f t="shared" si="6"/>
        <v>100563.03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</row>
    <row r="31" spans="1:256" s="4" customFormat="1" thickBot="1" x14ac:dyDescent="0.25">
      <c r="A31" s="32" t="s">
        <v>45</v>
      </c>
      <c r="B31" s="33">
        <f t="shared" si="3"/>
        <v>15658000</v>
      </c>
      <c r="C31" s="33">
        <f t="shared" si="4"/>
        <v>0</v>
      </c>
      <c r="D31" s="33">
        <f t="shared" si="4"/>
        <v>167000</v>
      </c>
      <c r="E31" s="33">
        <f t="shared" si="5"/>
        <v>15491000</v>
      </c>
      <c r="F31" s="33">
        <v>0</v>
      </c>
      <c r="G31" s="33">
        <f t="shared" si="6"/>
        <v>7.75</v>
      </c>
      <c r="H31" s="33">
        <f t="shared" si="6"/>
        <v>0</v>
      </c>
      <c r="I31" s="33">
        <f t="shared" si="6"/>
        <v>102994.54</v>
      </c>
      <c r="J31" s="33">
        <f t="shared" si="6"/>
        <v>102994.54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</row>
    <row r="32" spans="1:256" s="4" customFormat="1" thickBot="1" x14ac:dyDescent="0.25">
      <c r="A32" s="32" t="s">
        <v>46</v>
      </c>
      <c r="B32" s="33">
        <f t="shared" si="3"/>
        <v>15491000</v>
      </c>
      <c r="C32" s="33">
        <f t="shared" si="4"/>
        <v>0</v>
      </c>
      <c r="D32" s="33">
        <f t="shared" si="4"/>
        <v>167000</v>
      </c>
      <c r="E32" s="33">
        <f>B32+C32-D32</f>
        <v>15324000</v>
      </c>
      <c r="F32" s="33">
        <v>0</v>
      </c>
      <c r="G32" s="33">
        <f t="shared" si="6"/>
        <v>7.75</v>
      </c>
      <c r="H32" s="33">
        <f t="shared" si="6"/>
        <v>0</v>
      </c>
      <c r="I32" s="33">
        <f t="shared" si="6"/>
        <v>98476.67</v>
      </c>
      <c r="J32" s="33">
        <f t="shared" si="6"/>
        <v>98476.67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</row>
    <row r="33" spans="1:18" s="4" customFormat="1" thickBot="1" x14ac:dyDescent="0.25">
      <c r="A33" s="32" t="s">
        <v>47</v>
      </c>
      <c r="B33" s="33">
        <f t="shared" si="3"/>
        <v>15324000</v>
      </c>
      <c r="C33" s="33">
        <f t="shared" si="4"/>
        <v>0</v>
      </c>
      <c r="D33" s="33">
        <f t="shared" si="4"/>
        <v>167000</v>
      </c>
      <c r="E33" s="33">
        <f>B33+C33-D33</f>
        <v>15157000</v>
      </c>
      <c r="F33" s="33">
        <v>0</v>
      </c>
      <c r="G33" s="33">
        <f t="shared" si="6"/>
        <v>7.75</v>
      </c>
      <c r="H33" s="33">
        <f t="shared" si="6"/>
        <v>0</v>
      </c>
      <c r="I33" s="33">
        <f t="shared" si="6"/>
        <v>100696</v>
      </c>
      <c r="J33" s="33">
        <f t="shared" si="6"/>
        <v>100696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1:18" s="4" customFormat="1" thickBot="1" x14ac:dyDescent="0.25">
      <c r="A34" s="32" t="s">
        <v>48</v>
      </c>
      <c r="B34" s="33">
        <f t="shared" si="3"/>
        <v>15157000</v>
      </c>
      <c r="C34" s="33">
        <f t="shared" si="4"/>
        <v>0</v>
      </c>
      <c r="D34" s="33">
        <f t="shared" si="4"/>
        <v>167000</v>
      </c>
      <c r="E34" s="33">
        <f>B34+C34-D34</f>
        <v>14990000</v>
      </c>
      <c r="F34" s="33">
        <v>0</v>
      </c>
      <c r="G34" s="33">
        <f t="shared" si="6"/>
        <v>7.2</v>
      </c>
      <c r="H34" s="33">
        <f t="shared" si="6"/>
        <v>0</v>
      </c>
      <c r="I34" s="33">
        <f t="shared" si="6"/>
        <v>99599.78</v>
      </c>
      <c r="J34" s="33">
        <f t="shared" si="6"/>
        <v>99599.78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5" spans="1:18" s="4" customFormat="1" thickBot="1" x14ac:dyDescent="0.25">
      <c r="A35" s="32" t="s">
        <v>50</v>
      </c>
      <c r="B35" s="33">
        <f t="shared" si="3"/>
        <v>14990000</v>
      </c>
      <c r="C35" s="33">
        <f t="shared" si="4"/>
        <v>0</v>
      </c>
      <c r="D35" s="33">
        <f t="shared" si="4"/>
        <v>167000</v>
      </c>
      <c r="E35" s="33">
        <f>B35+C35-D35</f>
        <v>14823000</v>
      </c>
      <c r="F35" s="33">
        <v>0</v>
      </c>
      <c r="G35" s="33">
        <f t="shared" si="6"/>
        <v>7.2</v>
      </c>
      <c r="H35" s="33">
        <f t="shared" si="6"/>
        <v>0</v>
      </c>
      <c r="I35" s="33">
        <f t="shared" si="6"/>
        <v>88531.28</v>
      </c>
      <c r="J35" s="33">
        <f t="shared" si="6"/>
        <v>88531.28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</row>
    <row r="36" spans="1:18" s="5" customFormat="1" thickBot="1" x14ac:dyDescent="0.25">
      <c r="A36" s="43"/>
      <c r="B36" s="44" t="s">
        <v>19</v>
      </c>
      <c r="C36" s="37">
        <f>SUM(C26:C26)</f>
        <v>0</v>
      </c>
      <c r="D36" s="37">
        <f>SUM(D26:D35)</f>
        <v>1670000</v>
      </c>
      <c r="E36" s="41">
        <f>B25+C36-D36</f>
        <v>14823000</v>
      </c>
      <c r="F36" s="37">
        <v>0</v>
      </c>
      <c r="G36" s="41"/>
      <c r="H36" s="44" t="s">
        <v>19</v>
      </c>
      <c r="I36" s="37">
        <f>SUM(I26:I35)</f>
        <v>902867.62</v>
      </c>
      <c r="J36" s="37">
        <f>SUM(J26:J35)</f>
        <v>902867.62</v>
      </c>
      <c r="K36" s="41"/>
      <c r="L36" s="37"/>
      <c r="M36" s="41"/>
      <c r="N36" s="44" t="s">
        <v>19</v>
      </c>
      <c r="O36" s="40">
        <v>0</v>
      </c>
      <c r="P36" s="37">
        <v>0</v>
      </c>
      <c r="Q36" s="41">
        <v>0</v>
      </c>
      <c r="R36" s="37">
        <v>0</v>
      </c>
    </row>
    <row r="37" spans="1:18" s="4" customFormat="1" ht="45.75" thickBot="1" x14ac:dyDescent="0.25">
      <c r="A37" s="45" t="s">
        <v>29</v>
      </c>
      <c r="B37" s="46" t="s">
        <v>19</v>
      </c>
      <c r="C37" s="47"/>
      <c r="D37" s="48"/>
      <c r="E37" s="47"/>
      <c r="F37" s="48"/>
      <c r="G37" s="47"/>
      <c r="H37" s="46" t="s">
        <v>19</v>
      </c>
      <c r="I37" s="47"/>
      <c r="J37" s="48"/>
      <c r="K37" s="47"/>
      <c r="L37" s="48"/>
      <c r="M37" s="47"/>
      <c r="N37" s="46" t="s">
        <v>19</v>
      </c>
      <c r="O37" s="47"/>
      <c r="P37" s="48"/>
      <c r="Q37" s="47"/>
      <c r="R37" s="48"/>
    </row>
    <row r="38" spans="1:18" s="4" customFormat="1" ht="12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s="5" customFormat="1" ht="12" x14ac:dyDescent="0.2">
      <c r="A39" s="11" t="s">
        <v>22</v>
      </c>
      <c r="B39" s="30"/>
      <c r="C39" s="31"/>
      <c r="D39" s="31"/>
      <c r="E39" s="31"/>
      <c r="F39" s="31"/>
      <c r="G39" s="31"/>
      <c r="H39" s="30"/>
      <c r="I39" s="31"/>
      <c r="J39" s="31"/>
      <c r="K39" s="31"/>
      <c r="L39" s="31"/>
      <c r="M39" s="31"/>
      <c r="N39" s="30"/>
      <c r="O39" s="31"/>
      <c r="P39" s="31"/>
      <c r="Q39" s="31"/>
      <c r="R39" s="31"/>
    </row>
    <row r="40" spans="1:18" s="5" customFormat="1" ht="12" x14ac:dyDescent="0.2">
      <c r="A40" s="29"/>
      <c r="B40" s="30"/>
      <c r="C40" s="31"/>
      <c r="D40" s="31"/>
      <c r="E40" s="31"/>
      <c r="F40" s="31"/>
      <c r="G40" s="85"/>
      <c r="H40" s="30"/>
      <c r="I40" s="31"/>
      <c r="J40" s="31"/>
      <c r="K40" s="31"/>
      <c r="L40" s="31"/>
      <c r="M40" s="31"/>
      <c r="N40" s="30"/>
      <c r="O40" s="31"/>
      <c r="P40" s="31"/>
      <c r="Q40" s="31"/>
      <c r="R40" s="31"/>
    </row>
    <row r="41" spans="1:18" s="104" customFormat="1" thickBot="1" x14ac:dyDescent="0.25">
      <c r="A41" s="128" t="s">
        <v>30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03"/>
      <c r="Q41" s="103"/>
      <c r="R41" s="103"/>
    </row>
    <row r="42" spans="1:18" s="4" customFormat="1" ht="23.25" thickBot="1" x14ac:dyDescent="0.25">
      <c r="A42" s="32" t="s">
        <v>13</v>
      </c>
      <c r="B42" s="33">
        <v>3906250</v>
      </c>
      <c r="C42" s="34"/>
      <c r="D42" s="33"/>
      <c r="E42" s="34">
        <f>B42</f>
        <v>3906250</v>
      </c>
      <c r="F42" s="33"/>
      <c r="G42" s="86"/>
      <c r="H42" s="33">
        <v>0</v>
      </c>
      <c r="I42" s="34"/>
      <c r="J42" s="33"/>
      <c r="K42" s="34"/>
      <c r="L42" s="33"/>
      <c r="M42" s="34"/>
      <c r="N42" s="33"/>
      <c r="O42" s="34"/>
      <c r="P42" s="33"/>
      <c r="Q42" s="34"/>
      <c r="R42" s="33"/>
    </row>
    <row r="43" spans="1:18" s="4" customFormat="1" thickBot="1" x14ac:dyDescent="0.25">
      <c r="A43" s="87">
        <v>43861</v>
      </c>
      <c r="B43" s="33">
        <f>E42</f>
        <v>3906250</v>
      </c>
      <c r="C43" s="34">
        <v>0</v>
      </c>
      <c r="D43" s="33">
        <v>3906250</v>
      </c>
      <c r="E43" s="34">
        <f>B43+C43-D43</f>
        <v>0</v>
      </c>
      <c r="F43" s="33">
        <v>0</v>
      </c>
      <c r="G43" s="88">
        <v>2</v>
      </c>
      <c r="H43" s="33">
        <v>0</v>
      </c>
      <c r="I43" s="34">
        <v>0</v>
      </c>
      <c r="J43" s="33">
        <v>0</v>
      </c>
      <c r="K43" s="34">
        <v>0</v>
      </c>
      <c r="L43" s="33">
        <v>0</v>
      </c>
      <c r="M43" s="34"/>
      <c r="N43" s="33">
        <v>0</v>
      </c>
      <c r="O43" s="34">
        <v>0</v>
      </c>
      <c r="P43" s="33">
        <v>0</v>
      </c>
      <c r="Q43" s="34">
        <v>0</v>
      </c>
      <c r="R43" s="33">
        <v>0</v>
      </c>
    </row>
    <row r="44" spans="1:18" s="4" customFormat="1" thickBot="1" x14ac:dyDescent="0.25">
      <c r="A44" s="87">
        <v>43867</v>
      </c>
      <c r="B44" s="33">
        <f>E43</f>
        <v>0</v>
      </c>
      <c r="C44" s="34">
        <v>0</v>
      </c>
      <c r="D44" s="33">
        <v>0</v>
      </c>
      <c r="E44" s="34">
        <f>B44+C44-D44</f>
        <v>0</v>
      </c>
      <c r="F44" s="33">
        <v>0</v>
      </c>
      <c r="G44" s="88">
        <v>2</v>
      </c>
      <c r="H44" s="33">
        <v>0</v>
      </c>
      <c r="I44" s="34">
        <v>705667.77</v>
      </c>
      <c r="J44" s="33">
        <f>I44</f>
        <v>705667.77</v>
      </c>
      <c r="K44" s="34">
        <v>0</v>
      </c>
      <c r="L44" s="33">
        <v>0</v>
      </c>
      <c r="M44" s="34"/>
      <c r="N44" s="33">
        <v>0</v>
      </c>
      <c r="O44" s="34">
        <v>0</v>
      </c>
      <c r="P44" s="33">
        <v>0</v>
      </c>
      <c r="Q44" s="34">
        <v>0</v>
      </c>
      <c r="R44" s="33">
        <v>0</v>
      </c>
    </row>
    <row r="45" spans="1:18" s="5" customFormat="1" thickBot="1" x14ac:dyDescent="0.25">
      <c r="A45" s="43" t="s">
        <v>20</v>
      </c>
      <c r="B45" s="44" t="s">
        <v>19</v>
      </c>
      <c r="C45" s="41">
        <f>SUM(C43:C43)</f>
        <v>0</v>
      </c>
      <c r="D45" s="37">
        <f>SUM(D43:D43)</f>
        <v>3906250</v>
      </c>
      <c r="E45" s="41">
        <f>B42+C45-D45</f>
        <v>0</v>
      </c>
      <c r="F45" s="37">
        <v>0</v>
      </c>
      <c r="G45" s="89"/>
      <c r="H45" s="44" t="s">
        <v>19</v>
      </c>
      <c r="I45" s="41">
        <f>SUM(I43:I44)</f>
        <v>705667.77</v>
      </c>
      <c r="J45" s="37">
        <f>SUM(J43:J44)</f>
        <v>705667.77</v>
      </c>
      <c r="K45" s="41">
        <f>SUM(K43)</f>
        <v>0</v>
      </c>
      <c r="L45" s="37">
        <f>SUM(L43)</f>
        <v>0</v>
      </c>
      <c r="M45" s="41"/>
      <c r="N45" s="44" t="s">
        <v>19</v>
      </c>
      <c r="O45" s="40">
        <f>SUM(O43)</f>
        <v>0</v>
      </c>
      <c r="P45" s="37">
        <f>SUM(P43)</f>
        <v>0</v>
      </c>
      <c r="Q45" s="41">
        <v>0</v>
      </c>
      <c r="R45" s="37">
        <v>0</v>
      </c>
    </row>
    <row r="46" spans="1:18" s="5" customFormat="1" ht="12" x14ac:dyDescent="0.2">
      <c r="A46" s="29"/>
      <c r="B46" s="30"/>
      <c r="C46" s="31"/>
      <c r="D46" s="31"/>
      <c r="E46" s="31"/>
      <c r="F46" s="31"/>
      <c r="G46" s="85"/>
      <c r="H46" s="30"/>
      <c r="I46" s="31"/>
      <c r="J46" s="31"/>
      <c r="K46" s="31"/>
      <c r="L46" s="31"/>
      <c r="M46" s="31"/>
      <c r="N46" s="30"/>
      <c r="O46" s="31"/>
      <c r="P46" s="31"/>
      <c r="Q46" s="31"/>
      <c r="R46" s="31"/>
    </row>
    <row r="47" spans="1:18" s="104" customFormat="1" thickBot="1" x14ac:dyDescent="0.25">
      <c r="A47" s="128" t="s">
        <v>31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03"/>
      <c r="Q47" s="103"/>
      <c r="R47" s="103"/>
    </row>
    <row r="48" spans="1:18" s="4" customFormat="1" ht="23.25" thickBot="1" x14ac:dyDescent="0.25">
      <c r="A48" s="32" t="s">
        <v>13</v>
      </c>
      <c r="B48" s="33">
        <v>16250000</v>
      </c>
      <c r="C48" s="34"/>
      <c r="D48" s="33"/>
      <c r="E48" s="34">
        <f>B48</f>
        <v>16250000</v>
      </c>
      <c r="F48" s="33"/>
      <c r="G48" s="86"/>
      <c r="H48" s="33">
        <v>0</v>
      </c>
      <c r="I48" s="34"/>
      <c r="J48" s="33"/>
      <c r="K48" s="34"/>
      <c r="L48" s="33"/>
      <c r="M48" s="34"/>
      <c r="N48" s="33"/>
      <c r="O48" s="34"/>
      <c r="P48" s="33"/>
      <c r="Q48" s="34"/>
      <c r="R48" s="33"/>
    </row>
    <row r="49" spans="1:18" s="4" customFormat="1" thickBot="1" x14ac:dyDescent="0.25">
      <c r="A49" s="87">
        <v>43860</v>
      </c>
      <c r="B49" s="33">
        <f>E48</f>
        <v>16250000</v>
      </c>
      <c r="C49" s="34">
        <v>0</v>
      </c>
      <c r="D49" s="33">
        <v>8125000</v>
      </c>
      <c r="E49" s="34">
        <f>B49+C49-D49</f>
        <v>8125000</v>
      </c>
      <c r="F49" s="33">
        <v>0</v>
      </c>
      <c r="G49" s="88">
        <v>2</v>
      </c>
      <c r="H49" s="33">
        <v>0</v>
      </c>
      <c r="I49" s="34">
        <v>0</v>
      </c>
      <c r="J49" s="33">
        <v>0</v>
      </c>
      <c r="K49" s="34">
        <v>0</v>
      </c>
      <c r="L49" s="33">
        <v>0</v>
      </c>
      <c r="M49" s="34"/>
      <c r="N49" s="33">
        <v>0</v>
      </c>
      <c r="O49" s="34">
        <v>0</v>
      </c>
      <c r="P49" s="33">
        <v>0</v>
      </c>
      <c r="Q49" s="34">
        <v>0</v>
      </c>
      <c r="R49" s="33">
        <v>0</v>
      </c>
    </row>
    <row r="50" spans="1:18" s="4" customFormat="1" thickBot="1" x14ac:dyDescent="0.25">
      <c r="A50" s="87">
        <v>43861</v>
      </c>
      <c r="B50" s="33">
        <f>E49</f>
        <v>8125000</v>
      </c>
      <c r="C50" s="34">
        <v>0</v>
      </c>
      <c r="D50" s="33">
        <v>8125000</v>
      </c>
      <c r="E50" s="34">
        <f>B50+C50-D50</f>
        <v>0</v>
      </c>
      <c r="F50" s="33">
        <v>0</v>
      </c>
      <c r="G50" s="88">
        <v>2</v>
      </c>
      <c r="H50" s="33">
        <v>0</v>
      </c>
      <c r="I50" s="34">
        <v>0</v>
      </c>
      <c r="J50" s="33">
        <v>0</v>
      </c>
      <c r="K50" s="34">
        <v>0</v>
      </c>
      <c r="L50" s="33">
        <v>0</v>
      </c>
      <c r="M50" s="34"/>
      <c r="N50" s="33">
        <v>0</v>
      </c>
      <c r="O50" s="34">
        <v>0</v>
      </c>
      <c r="P50" s="33">
        <v>0</v>
      </c>
      <c r="Q50" s="34">
        <v>0</v>
      </c>
      <c r="R50" s="33">
        <v>0</v>
      </c>
    </row>
    <row r="51" spans="1:18" s="4" customFormat="1" thickBot="1" x14ac:dyDescent="0.25">
      <c r="A51" s="87">
        <v>43941</v>
      </c>
      <c r="B51" s="33">
        <f>E50</f>
        <v>0</v>
      </c>
      <c r="C51" s="34">
        <v>0</v>
      </c>
      <c r="D51" s="33">
        <v>0</v>
      </c>
      <c r="E51" s="34">
        <f>B51+C51-D51</f>
        <v>0</v>
      </c>
      <c r="F51" s="33">
        <v>0</v>
      </c>
      <c r="G51" s="88">
        <v>2</v>
      </c>
      <c r="H51" s="33">
        <v>0</v>
      </c>
      <c r="I51" s="34">
        <v>1461879.63</v>
      </c>
      <c r="J51" s="33">
        <f>I51</f>
        <v>1461879.63</v>
      </c>
      <c r="K51" s="34">
        <v>0</v>
      </c>
      <c r="L51" s="33">
        <v>0</v>
      </c>
      <c r="M51" s="34"/>
      <c r="N51" s="33">
        <v>0</v>
      </c>
      <c r="O51" s="34">
        <v>0</v>
      </c>
      <c r="P51" s="33">
        <v>0</v>
      </c>
      <c r="Q51" s="34">
        <v>0</v>
      </c>
      <c r="R51" s="33">
        <v>0</v>
      </c>
    </row>
    <row r="52" spans="1:18" s="5" customFormat="1" thickBot="1" x14ac:dyDescent="0.25">
      <c r="A52" s="43" t="s">
        <v>20</v>
      </c>
      <c r="B52" s="44" t="s">
        <v>19</v>
      </c>
      <c r="C52" s="41">
        <f>SUM(C49:C49)</f>
        <v>0</v>
      </c>
      <c r="D52" s="37">
        <f>SUM(D49:D51)</f>
        <v>16250000</v>
      </c>
      <c r="E52" s="41">
        <f>B48+C52-D52</f>
        <v>0</v>
      </c>
      <c r="F52" s="37">
        <v>0</v>
      </c>
      <c r="G52" s="89"/>
      <c r="H52" s="44" t="s">
        <v>19</v>
      </c>
      <c r="I52" s="41">
        <f>SUM(I49:I51)</f>
        <v>1461879.63</v>
      </c>
      <c r="J52" s="37">
        <f>SUM(J49:J51)</f>
        <v>1461879.63</v>
      </c>
      <c r="K52" s="41">
        <f>SUM(K49)</f>
        <v>0</v>
      </c>
      <c r="L52" s="37">
        <f>SUM(L49)</f>
        <v>0</v>
      </c>
      <c r="M52" s="41"/>
      <c r="N52" s="44" t="s">
        <v>19</v>
      </c>
      <c r="O52" s="40">
        <f>SUM(O49)</f>
        <v>0</v>
      </c>
      <c r="P52" s="37">
        <f>SUM(P49)</f>
        <v>0</v>
      </c>
      <c r="Q52" s="41">
        <v>0</v>
      </c>
      <c r="R52" s="37">
        <v>0</v>
      </c>
    </row>
    <row r="53" spans="1:18" s="5" customFormat="1" thickBot="1" x14ac:dyDescent="0.25">
      <c r="A53" s="125"/>
      <c r="B53" s="126"/>
      <c r="C53" s="38"/>
      <c r="D53" s="38"/>
      <c r="E53" s="38"/>
      <c r="F53" s="38"/>
      <c r="G53" s="127"/>
      <c r="H53" s="126"/>
      <c r="I53" s="38"/>
      <c r="J53" s="38"/>
      <c r="K53" s="38"/>
      <c r="L53" s="38"/>
      <c r="M53" s="38"/>
      <c r="N53" s="126"/>
      <c r="O53" s="38"/>
      <c r="P53" s="31"/>
      <c r="Q53" s="31"/>
      <c r="R53" s="31"/>
    </row>
    <row r="54" spans="1:18" s="109" customFormat="1" thickBot="1" x14ac:dyDescent="0.25">
      <c r="A54" s="128" t="s">
        <v>33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03"/>
      <c r="Q54" s="103"/>
      <c r="R54" s="103"/>
    </row>
    <row r="55" spans="1:18" s="5" customFormat="1" ht="23.25" thickBot="1" x14ac:dyDescent="0.25">
      <c r="A55" s="32" t="s">
        <v>13</v>
      </c>
      <c r="B55" s="33">
        <v>7812500</v>
      </c>
      <c r="C55" s="34"/>
      <c r="D55" s="33"/>
      <c r="E55" s="34">
        <f>B55</f>
        <v>7812500</v>
      </c>
      <c r="F55" s="33"/>
      <c r="G55" s="86"/>
      <c r="H55" s="33">
        <v>0</v>
      </c>
      <c r="I55" s="34"/>
      <c r="J55" s="33"/>
      <c r="K55" s="34"/>
      <c r="L55" s="33"/>
      <c r="M55" s="34"/>
      <c r="N55" s="33"/>
      <c r="O55" s="34"/>
      <c r="P55" s="33"/>
      <c r="Q55" s="34"/>
      <c r="R55" s="33"/>
    </row>
    <row r="56" spans="1:18" s="5" customFormat="1" thickBot="1" x14ac:dyDescent="0.25">
      <c r="A56" s="87">
        <v>43861</v>
      </c>
      <c r="B56" s="33">
        <f>E55</f>
        <v>7812500</v>
      </c>
      <c r="C56" s="34">
        <v>0</v>
      </c>
      <c r="D56" s="33">
        <v>7812500</v>
      </c>
      <c r="E56" s="34">
        <f>B56+C56-D56</f>
        <v>0</v>
      </c>
      <c r="F56" s="33">
        <v>0</v>
      </c>
      <c r="G56" s="88">
        <v>2</v>
      </c>
      <c r="H56" s="33">
        <v>0</v>
      </c>
      <c r="I56" s="34">
        <v>0</v>
      </c>
      <c r="J56" s="33">
        <v>0</v>
      </c>
      <c r="K56" s="34">
        <v>0</v>
      </c>
      <c r="L56" s="33">
        <v>0</v>
      </c>
      <c r="M56" s="34"/>
      <c r="N56" s="33">
        <v>0</v>
      </c>
      <c r="O56" s="34">
        <v>0</v>
      </c>
      <c r="P56" s="33">
        <v>0</v>
      </c>
      <c r="Q56" s="34">
        <v>0</v>
      </c>
      <c r="R56" s="33">
        <v>0</v>
      </c>
    </row>
    <row r="57" spans="1:18" s="5" customFormat="1" thickBot="1" x14ac:dyDescent="0.25">
      <c r="A57" s="87">
        <v>43970</v>
      </c>
      <c r="B57" s="33">
        <f>E56</f>
        <v>0</v>
      </c>
      <c r="C57" s="34">
        <v>0</v>
      </c>
      <c r="D57" s="33">
        <v>0</v>
      </c>
      <c r="E57" s="34">
        <f>B57+C57-D57</f>
        <v>0</v>
      </c>
      <c r="F57" s="33">
        <v>0</v>
      </c>
      <c r="G57" s="88">
        <v>2</v>
      </c>
      <c r="H57" s="33">
        <v>0</v>
      </c>
      <c r="I57" s="34">
        <v>716438.82</v>
      </c>
      <c r="J57" s="33">
        <f>I57</f>
        <v>716438.82</v>
      </c>
      <c r="K57" s="34">
        <v>0</v>
      </c>
      <c r="L57" s="33">
        <v>0</v>
      </c>
      <c r="M57" s="34"/>
      <c r="N57" s="33">
        <v>0</v>
      </c>
      <c r="O57" s="34">
        <v>0</v>
      </c>
      <c r="P57" s="33">
        <v>0</v>
      </c>
      <c r="Q57" s="34">
        <v>0</v>
      </c>
      <c r="R57" s="33">
        <v>0</v>
      </c>
    </row>
    <row r="58" spans="1:18" s="5" customFormat="1" thickBot="1" x14ac:dyDescent="0.25">
      <c r="A58" s="43" t="s">
        <v>20</v>
      </c>
      <c r="B58" s="44" t="s">
        <v>19</v>
      </c>
      <c r="C58" s="41">
        <f>SUM(C56:C56)</f>
        <v>0</v>
      </c>
      <c r="D58" s="37">
        <f>SUM(D56:D56)</f>
        <v>7812500</v>
      </c>
      <c r="E58" s="41">
        <f>B55+C58-D58</f>
        <v>0</v>
      </c>
      <c r="F58" s="37">
        <v>0</v>
      </c>
      <c r="G58" s="89"/>
      <c r="H58" s="44" t="s">
        <v>19</v>
      </c>
      <c r="I58" s="41">
        <f>SUM(I56:I57)</f>
        <v>716438.82</v>
      </c>
      <c r="J58" s="37">
        <f>SUM(J56:J57)</f>
        <v>716438.82</v>
      </c>
      <c r="K58" s="41">
        <f>SUM(K56)</f>
        <v>0</v>
      </c>
      <c r="L58" s="37">
        <f>SUM(L56)</f>
        <v>0</v>
      </c>
      <c r="M58" s="41"/>
      <c r="N58" s="44" t="s">
        <v>19</v>
      </c>
      <c r="O58" s="40">
        <f>SUM(O56)</f>
        <v>0</v>
      </c>
      <c r="P58" s="37">
        <f>SUM(P56)</f>
        <v>0</v>
      </c>
      <c r="Q58" s="41">
        <v>0</v>
      </c>
      <c r="R58" s="37">
        <v>0</v>
      </c>
    </row>
    <row r="59" spans="1:18" s="5" customFormat="1" ht="12" x14ac:dyDescent="0.2">
      <c r="A59" s="29"/>
      <c r="B59" s="30"/>
      <c r="C59" s="31"/>
      <c r="D59" s="31"/>
      <c r="E59" s="31"/>
      <c r="F59" s="31"/>
      <c r="G59" s="85"/>
      <c r="H59" s="30"/>
      <c r="I59" s="31"/>
      <c r="J59" s="31"/>
      <c r="K59" s="31"/>
      <c r="L59" s="31"/>
      <c r="M59" s="31"/>
      <c r="N59" s="30"/>
      <c r="O59" s="31"/>
      <c r="P59" s="31"/>
      <c r="Q59" s="31"/>
      <c r="R59" s="31"/>
    </row>
    <row r="60" spans="1:18" s="109" customFormat="1" thickBot="1" x14ac:dyDescent="0.25">
      <c r="A60" s="128" t="s">
        <v>32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03"/>
      <c r="Q60" s="103"/>
      <c r="R60" s="103"/>
    </row>
    <row r="61" spans="1:18" s="5" customFormat="1" ht="23.25" thickBot="1" x14ac:dyDescent="0.25">
      <c r="A61" s="32" t="s">
        <v>13</v>
      </c>
      <c r="B61" s="33">
        <v>14356125</v>
      </c>
      <c r="C61" s="34"/>
      <c r="D61" s="33"/>
      <c r="E61" s="34">
        <f>B61</f>
        <v>14356125</v>
      </c>
      <c r="F61" s="33"/>
      <c r="G61" s="86"/>
      <c r="H61" s="33">
        <v>0</v>
      </c>
      <c r="I61" s="34"/>
      <c r="J61" s="33"/>
      <c r="K61" s="34"/>
      <c r="L61" s="33"/>
      <c r="M61" s="34"/>
      <c r="N61" s="33"/>
      <c r="O61" s="34"/>
      <c r="P61" s="33"/>
      <c r="Q61" s="34"/>
      <c r="R61" s="33"/>
    </row>
    <row r="62" spans="1:18" s="5" customFormat="1" thickBot="1" x14ac:dyDescent="0.25">
      <c r="A62" s="87">
        <v>43861</v>
      </c>
      <c r="B62" s="33">
        <f>E61</f>
        <v>14356125</v>
      </c>
      <c r="C62" s="34">
        <v>0</v>
      </c>
      <c r="D62" s="33">
        <v>14356125</v>
      </c>
      <c r="E62" s="34">
        <f>B62+C62-D62</f>
        <v>0</v>
      </c>
      <c r="F62" s="33">
        <v>0</v>
      </c>
      <c r="G62" s="88">
        <v>2</v>
      </c>
      <c r="H62" s="33">
        <v>0</v>
      </c>
      <c r="I62" s="34">
        <v>0</v>
      </c>
      <c r="J62" s="33">
        <v>0</v>
      </c>
      <c r="K62" s="34">
        <v>0</v>
      </c>
      <c r="L62" s="33">
        <v>0</v>
      </c>
      <c r="M62" s="34"/>
      <c r="N62" s="33">
        <v>0</v>
      </c>
      <c r="O62" s="34">
        <v>0</v>
      </c>
      <c r="P62" s="33">
        <v>0</v>
      </c>
      <c r="Q62" s="34">
        <v>0</v>
      </c>
      <c r="R62" s="33">
        <v>0</v>
      </c>
    </row>
    <row r="63" spans="1:18" s="5" customFormat="1" thickBot="1" x14ac:dyDescent="0.25">
      <c r="A63" s="87">
        <v>44046</v>
      </c>
      <c r="B63" s="33">
        <f>E62</f>
        <v>0</v>
      </c>
      <c r="C63" s="34">
        <v>0</v>
      </c>
      <c r="D63" s="33">
        <v>0</v>
      </c>
      <c r="E63" s="34">
        <f>B63+C63-D63</f>
        <v>0</v>
      </c>
      <c r="F63" s="33">
        <v>0</v>
      </c>
      <c r="G63" s="88">
        <v>2</v>
      </c>
      <c r="H63" s="33">
        <v>0</v>
      </c>
      <c r="I63" s="34">
        <v>935087.86</v>
      </c>
      <c r="J63" s="33">
        <f>I63</f>
        <v>935087.86</v>
      </c>
      <c r="K63" s="34">
        <v>0</v>
      </c>
      <c r="L63" s="33">
        <v>0</v>
      </c>
      <c r="M63" s="34"/>
      <c r="N63" s="33">
        <v>0</v>
      </c>
      <c r="O63" s="34">
        <v>0</v>
      </c>
      <c r="P63" s="33">
        <v>0</v>
      </c>
      <c r="Q63" s="34">
        <v>0</v>
      </c>
      <c r="R63" s="33">
        <v>0</v>
      </c>
    </row>
    <row r="64" spans="1:18" s="5" customFormat="1" thickBot="1" x14ac:dyDescent="0.25">
      <c r="A64" s="43" t="s">
        <v>20</v>
      </c>
      <c r="B64" s="44" t="s">
        <v>19</v>
      </c>
      <c r="C64" s="41">
        <f>SUM(C62:C62)</f>
        <v>0</v>
      </c>
      <c r="D64" s="37">
        <f>SUM(D62:D63)</f>
        <v>14356125</v>
      </c>
      <c r="E64" s="41">
        <f>B61+C64-D64</f>
        <v>0</v>
      </c>
      <c r="F64" s="37">
        <v>0</v>
      </c>
      <c r="G64" s="89"/>
      <c r="H64" s="44" t="s">
        <v>19</v>
      </c>
      <c r="I64" s="41">
        <f>SUM(I62:I63)</f>
        <v>935087.86</v>
      </c>
      <c r="J64" s="37">
        <f>SUM(J62:J63)</f>
        <v>935087.86</v>
      </c>
      <c r="K64" s="41">
        <f>SUM(K62)</f>
        <v>0</v>
      </c>
      <c r="L64" s="37">
        <f>SUM(L62)</f>
        <v>0</v>
      </c>
      <c r="M64" s="41"/>
      <c r="N64" s="44" t="s">
        <v>19</v>
      </c>
      <c r="O64" s="40">
        <f>SUM(O62)</f>
        <v>0</v>
      </c>
      <c r="P64" s="37">
        <f>SUM(P62)</f>
        <v>0</v>
      </c>
      <c r="Q64" s="41">
        <v>0</v>
      </c>
      <c r="R64" s="37">
        <v>0</v>
      </c>
    </row>
    <row r="65" spans="1:18" s="5" customFormat="1" ht="12" x14ac:dyDescent="0.2">
      <c r="A65" s="29"/>
      <c r="B65" s="30"/>
      <c r="C65" s="31"/>
      <c r="D65" s="31"/>
      <c r="E65" s="31"/>
      <c r="F65" s="31"/>
      <c r="G65" s="85"/>
      <c r="H65" s="30"/>
      <c r="I65" s="31"/>
      <c r="J65" s="31"/>
      <c r="K65" s="31"/>
      <c r="L65" s="31"/>
      <c r="M65" s="31"/>
      <c r="N65" s="30"/>
      <c r="O65" s="31"/>
      <c r="P65" s="31"/>
      <c r="Q65" s="31"/>
      <c r="R65" s="31"/>
    </row>
    <row r="66" spans="1:18" s="109" customFormat="1" thickBot="1" x14ac:dyDescent="0.25">
      <c r="A66" s="128" t="s">
        <v>34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03"/>
      <c r="Q66" s="103"/>
      <c r="R66" s="103"/>
    </row>
    <row r="67" spans="1:18" s="5" customFormat="1" ht="23.25" thickBot="1" x14ac:dyDescent="0.25">
      <c r="A67" s="32" t="s">
        <v>13</v>
      </c>
      <c r="B67" s="33">
        <v>7500000</v>
      </c>
      <c r="C67" s="34"/>
      <c r="D67" s="33"/>
      <c r="E67" s="34">
        <f>B67</f>
        <v>7500000</v>
      </c>
      <c r="F67" s="33"/>
      <c r="G67" s="86"/>
      <c r="H67" s="33">
        <v>0</v>
      </c>
      <c r="I67" s="34"/>
      <c r="J67" s="33"/>
      <c r="K67" s="34"/>
      <c r="L67" s="33"/>
      <c r="M67" s="34"/>
      <c r="N67" s="33"/>
      <c r="O67" s="34"/>
      <c r="P67" s="33"/>
      <c r="Q67" s="34"/>
      <c r="R67" s="33"/>
    </row>
    <row r="68" spans="1:18" s="5" customFormat="1" thickBot="1" x14ac:dyDescent="0.25">
      <c r="A68" s="87">
        <v>43861</v>
      </c>
      <c r="B68" s="33">
        <f>E67</f>
        <v>7500000</v>
      </c>
      <c r="C68" s="34">
        <v>0</v>
      </c>
      <c r="D68" s="33">
        <v>7500000</v>
      </c>
      <c r="E68" s="34">
        <f>B68+C68-D68</f>
        <v>0</v>
      </c>
      <c r="F68" s="33">
        <v>0</v>
      </c>
      <c r="G68" s="88">
        <v>2</v>
      </c>
      <c r="H68" s="33">
        <v>0</v>
      </c>
      <c r="I68" s="34">
        <v>0</v>
      </c>
      <c r="J68" s="33">
        <v>0</v>
      </c>
      <c r="K68" s="34">
        <v>0</v>
      </c>
      <c r="L68" s="33">
        <v>0</v>
      </c>
      <c r="M68" s="34"/>
      <c r="N68" s="33">
        <v>0</v>
      </c>
      <c r="O68" s="34">
        <v>0</v>
      </c>
      <c r="P68" s="33">
        <v>0</v>
      </c>
      <c r="Q68" s="34">
        <v>0</v>
      </c>
      <c r="R68" s="33">
        <v>0</v>
      </c>
    </row>
    <row r="69" spans="1:18" s="5" customFormat="1" thickBot="1" x14ac:dyDescent="0.25">
      <c r="A69" s="87">
        <v>44134</v>
      </c>
      <c r="B69" s="33">
        <f>E68</f>
        <v>0</v>
      </c>
      <c r="C69" s="34">
        <v>0</v>
      </c>
      <c r="D69" s="33">
        <v>0</v>
      </c>
      <c r="E69" s="34">
        <f>B69+C69-D69</f>
        <v>0</v>
      </c>
      <c r="F69" s="33">
        <v>0</v>
      </c>
      <c r="G69" s="88">
        <v>2</v>
      </c>
      <c r="H69" s="33">
        <v>0</v>
      </c>
      <c r="I69" s="34">
        <v>400747.81</v>
      </c>
      <c r="J69" s="33">
        <f>I69</f>
        <v>400747.81</v>
      </c>
      <c r="K69" s="34">
        <v>0</v>
      </c>
      <c r="L69" s="33">
        <v>0</v>
      </c>
      <c r="M69" s="34"/>
      <c r="N69" s="33">
        <v>0</v>
      </c>
      <c r="O69" s="34">
        <v>0</v>
      </c>
      <c r="P69" s="33">
        <v>0</v>
      </c>
      <c r="Q69" s="34">
        <v>0</v>
      </c>
      <c r="R69" s="33">
        <v>0</v>
      </c>
    </row>
    <row r="70" spans="1:18" s="5" customFormat="1" thickBot="1" x14ac:dyDescent="0.25">
      <c r="A70" s="43" t="s">
        <v>20</v>
      </c>
      <c r="B70" s="44" t="s">
        <v>19</v>
      </c>
      <c r="C70" s="41">
        <f>SUM(C68:C69)</f>
        <v>0</v>
      </c>
      <c r="D70" s="37">
        <f>SUM(D68:D69)</f>
        <v>7500000</v>
      </c>
      <c r="E70" s="41">
        <f>B67+C70-D70</f>
        <v>0</v>
      </c>
      <c r="F70" s="37">
        <v>0</v>
      </c>
      <c r="G70" s="89"/>
      <c r="H70" s="44" t="s">
        <v>19</v>
      </c>
      <c r="I70" s="41">
        <f>SUM(I68:I69)</f>
        <v>400747.81</v>
      </c>
      <c r="J70" s="37">
        <f>SUM(J68:J69)</f>
        <v>400747.81</v>
      </c>
      <c r="K70" s="41">
        <f>SUM(K68)</f>
        <v>0</v>
      </c>
      <c r="L70" s="37">
        <f>SUM(L68)</f>
        <v>0</v>
      </c>
      <c r="M70" s="41"/>
      <c r="N70" s="44" t="s">
        <v>19</v>
      </c>
      <c r="O70" s="40">
        <f>SUM(O68)</f>
        <v>0</v>
      </c>
      <c r="P70" s="37">
        <f>SUM(P68)</f>
        <v>0</v>
      </c>
      <c r="Q70" s="41">
        <v>0</v>
      </c>
      <c r="R70" s="37">
        <v>0</v>
      </c>
    </row>
    <row r="71" spans="1:18" s="5" customFormat="1" ht="12" x14ac:dyDescent="0.2">
      <c r="A71" s="29"/>
      <c r="B71" s="30"/>
      <c r="C71" s="31"/>
      <c r="D71" s="31"/>
      <c r="E71" s="31"/>
      <c r="F71" s="31"/>
      <c r="G71" s="85"/>
      <c r="H71" s="30"/>
      <c r="I71" s="31"/>
      <c r="J71" s="31"/>
      <c r="K71" s="31"/>
      <c r="L71" s="31"/>
      <c r="M71" s="31"/>
      <c r="N71" s="30"/>
      <c r="O71" s="31"/>
      <c r="P71" s="31"/>
      <c r="Q71" s="31"/>
      <c r="R71" s="31"/>
    </row>
    <row r="72" spans="1:18" s="4" customFormat="1" thickBot="1" x14ac:dyDescent="0.25">
      <c r="A72" s="128" t="s">
        <v>41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03"/>
      <c r="Q72" s="103"/>
      <c r="R72" s="103"/>
    </row>
    <row r="73" spans="1:18" s="4" customFormat="1" ht="23.25" thickBot="1" x14ac:dyDescent="0.25">
      <c r="A73" s="110" t="s">
        <v>13</v>
      </c>
      <c r="B73" s="108">
        <v>9092750</v>
      </c>
      <c r="C73" s="111"/>
      <c r="D73" s="108"/>
      <c r="E73" s="111">
        <f>B73</f>
        <v>9092750</v>
      </c>
      <c r="F73" s="108"/>
      <c r="G73" s="112"/>
      <c r="H73" s="108">
        <v>0</v>
      </c>
      <c r="I73" s="111"/>
      <c r="J73" s="108"/>
      <c r="K73" s="111"/>
      <c r="L73" s="108"/>
      <c r="M73" s="111"/>
      <c r="N73" s="108"/>
      <c r="O73" s="111"/>
      <c r="P73" s="108"/>
      <c r="Q73" s="111"/>
      <c r="R73" s="108"/>
    </row>
    <row r="74" spans="1:18" s="4" customFormat="1" thickBot="1" x14ac:dyDescent="0.25">
      <c r="A74" s="107">
        <v>43550</v>
      </c>
      <c r="B74" s="108">
        <f>E73</f>
        <v>9092750</v>
      </c>
      <c r="C74" s="111">
        <v>0</v>
      </c>
      <c r="D74" s="108"/>
      <c r="E74" s="111">
        <f>B74+C74-D74</f>
        <v>9092750</v>
      </c>
      <c r="F74" s="108">
        <v>0</v>
      </c>
      <c r="G74" s="113">
        <v>1</v>
      </c>
      <c r="H74" s="108">
        <v>0</v>
      </c>
      <c r="I74" s="111">
        <v>0</v>
      </c>
      <c r="J74" s="108">
        <v>0</v>
      </c>
      <c r="K74" s="111">
        <v>0</v>
      </c>
      <c r="L74" s="108">
        <v>0</v>
      </c>
      <c r="M74" s="111"/>
      <c r="N74" s="108">
        <v>0</v>
      </c>
      <c r="O74" s="111">
        <v>0</v>
      </c>
      <c r="P74" s="108">
        <v>0</v>
      </c>
      <c r="Q74" s="111">
        <v>0</v>
      </c>
      <c r="R74" s="108">
        <v>0</v>
      </c>
    </row>
    <row r="75" spans="1:18" s="4" customFormat="1" thickBot="1" x14ac:dyDescent="0.25">
      <c r="A75" s="107">
        <v>43907</v>
      </c>
      <c r="B75" s="108">
        <f>E74</f>
        <v>9092750</v>
      </c>
      <c r="C75" s="111">
        <v>0</v>
      </c>
      <c r="D75" s="108"/>
      <c r="E75" s="111">
        <f>B75+C75-D75</f>
        <v>9092750</v>
      </c>
      <c r="F75" s="108">
        <v>0</v>
      </c>
      <c r="G75" s="113">
        <v>1</v>
      </c>
      <c r="H75" s="108">
        <v>0</v>
      </c>
      <c r="I75" s="111">
        <v>90869.64</v>
      </c>
      <c r="J75" s="108">
        <f>I75</f>
        <v>90869.64</v>
      </c>
      <c r="K75" s="111">
        <v>0</v>
      </c>
      <c r="L75" s="108">
        <v>0</v>
      </c>
      <c r="M75" s="111"/>
      <c r="N75" s="108">
        <v>0</v>
      </c>
      <c r="O75" s="111">
        <v>0</v>
      </c>
      <c r="P75" s="108">
        <v>0</v>
      </c>
      <c r="Q75" s="111">
        <v>0</v>
      </c>
      <c r="R75" s="108">
        <v>0</v>
      </c>
    </row>
    <row r="76" spans="1:18" s="4" customFormat="1" thickBot="1" x14ac:dyDescent="0.25">
      <c r="A76" s="114" t="s">
        <v>20</v>
      </c>
      <c r="B76" s="115" t="s">
        <v>19</v>
      </c>
      <c r="C76" s="116">
        <f>SUM(C74:C75)</f>
        <v>0</v>
      </c>
      <c r="D76" s="117">
        <f>SUM(C76)</f>
        <v>0</v>
      </c>
      <c r="E76" s="116">
        <f>B73+C76-D76</f>
        <v>9092750</v>
      </c>
      <c r="F76" s="117">
        <v>0</v>
      </c>
      <c r="G76" s="118"/>
      <c r="H76" s="115" t="s">
        <v>19</v>
      </c>
      <c r="I76" s="116">
        <f>SUM(I74:I75)</f>
        <v>90869.64</v>
      </c>
      <c r="J76" s="117">
        <f>SUM(J74:J75)</f>
        <v>90869.64</v>
      </c>
      <c r="K76" s="116">
        <f>SUM(K74)</f>
        <v>0</v>
      </c>
      <c r="L76" s="117">
        <f>SUM(L74)</f>
        <v>0</v>
      </c>
      <c r="M76" s="116"/>
      <c r="N76" s="115" t="s">
        <v>19</v>
      </c>
      <c r="O76" s="119">
        <f>SUM(O74)</f>
        <v>0</v>
      </c>
      <c r="P76" s="117">
        <f>SUM(P74)</f>
        <v>0</v>
      </c>
      <c r="Q76" s="116">
        <v>0</v>
      </c>
      <c r="R76" s="117">
        <v>0</v>
      </c>
    </row>
    <row r="77" spans="1:18" s="4" customFormat="1" ht="12" x14ac:dyDescent="0.2">
      <c r="A77" s="120"/>
      <c r="B77" s="121"/>
      <c r="C77" s="122"/>
      <c r="D77" s="122"/>
      <c r="E77" s="122"/>
      <c r="F77" s="122"/>
      <c r="G77" s="123"/>
      <c r="H77" s="121"/>
      <c r="I77" s="122"/>
      <c r="J77" s="122"/>
      <c r="K77" s="122"/>
      <c r="L77" s="122"/>
      <c r="M77" s="122"/>
      <c r="N77" s="121"/>
      <c r="O77" s="122"/>
      <c r="P77" s="122"/>
      <c r="Q77" s="122"/>
      <c r="R77" s="122"/>
    </row>
    <row r="78" spans="1:18" s="4" customFormat="1" thickBot="1" x14ac:dyDescent="0.25">
      <c r="A78" s="128" t="s">
        <v>42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03"/>
      <c r="Q78" s="103"/>
      <c r="R78" s="103"/>
    </row>
    <row r="79" spans="1:18" s="4" customFormat="1" ht="23.25" thickBot="1" x14ac:dyDescent="0.25">
      <c r="A79" s="110" t="s">
        <v>13</v>
      </c>
      <c r="B79" s="108">
        <v>25732875</v>
      </c>
      <c r="C79" s="111"/>
      <c r="D79" s="108"/>
      <c r="E79" s="111">
        <f>B79</f>
        <v>25732875</v>
      </c>
      <c r="F79" s="108"/>
      <c r="G79" s="112"/>
      <c r="H79" s="108">
        <v>0</v>
      </c>
      <c r="I79" s="111"/>
      <c r="J79" s="108"/>
      <c r="K79" s="111"/>
      <c r="L79" s="108"/>
      <c r="M79" s="111"/>
      <c r="N79" s="108"/>
      <c r="O79" s="111"/>
      <c r="P79" s="108"/>
      <c r="Q79" s="111"/>
      <c r="R79" s="108"/>
    </row>
    <row r="80" spans="1:18" s="4" customFormat="1" thickBot="1" x14ac:dyDescent="0.25">
      <c r="A80" s="107" t="s">
        <v>28</v>
      </c>
      <c r="B80" s="108">
        <f>E79</f>
        <v>25732875</v>
      </c>
      <c r="C80" s="111">
        <v>0</v>
      </c>
      <c r="D80" s="108"/>
      <c r="E80" s="111">
        <f>B80+C80-D80</f>
        <v>25732875</v>
      </c>
      <c r="F80" s="108">
        <v>0</v>
      </c>
      <c r="G80" s="113">
        <v>1</v>
      </c>
      <c r="H80" s="108">
        <v>0</v>
      </c>
      <c r="I80" s="111">
        <v>0</v>
      </c>
      <c r="J80" s="108">
        <v>0</v>
      </c>
      <c r="K80" s="111">
        <v>0</v>
      </c>
      <c r="L80" s="108">
        <v>0</v>
      </c>
      <c r="M80" s="111"/>
      <c r="N80" s="108">
        <v>0</v>
      </c>
      <c r="O80" s="111">
        <v>0</v>
      </c>
      <c r="P80" s="108">
        <v>0</v>
      </c>
      <c r="Q80" s="111">
        <v>0</v>
      </c>
      <c r="R80" s="108">
        <v>0</v>
      </c>
    </row>
    <row r="81" spans="1:18" s="4" customFormat="1" thickBot="1" x14ac:dyDescent="0.25">
      <c r="A81" s="107">
        <v>44116</v>
      </c>
      <c r="B81" s="108">
        <f>E80</f>
        <v>25732875</v>
      </c>
      <c r="C81" s="111">
        <v>0</v>
      </c>
      <c r="D81" s="108"/>
      <c r="E81" s="111">
        <f>B81+C81-D81</f>
        <v>25732875</v>
      </c>
      <c r="F81" s="108">
        <v>0</v>
      </c>
      <c r="G81" s="113">
        <v>1</v>
      </c>
      <c r="H81" s="108">
        <v>0</v>
      </c>
      <c r="I81" s="111">
        <v>256762.43</v>
      </c>
      <c r="J81" s="108">
        <f>I81</f>
        <v>256762.43</v>
      </c>
      <c r="K81" s="111">
        <v>0</v>
      </c>
      <c r="L81" s="108">
        <v>0</v>
      </c>
      <c r="M81" s="111"/>
      <c r="N81" s="108">
        <v>0</v>
      </c>
      <c r="O81" s="111">
        <v>0</v>
      </c>
      <c r="P81" s="108">
        <v>0</v>
      </c>
      <c r="Q81" s="111">
        <v>0</v>
      </c>
      <c r="R81" s="108">
        <v>0</v>
      </c>
    </row>
    <row r="82" spans="1:18" s="4" customFormat="1" thickBot="1" x14ac:dyDescent="0.25">
      <c r="A82" s="114" t="s">
        <v>20</v>
      </c>
      <c r="B82" s="115" t="s">
        <v>19</v>
      </c>
      <c r="C82" s="116">
        <f>SUM(C80:C81)</f>
        <v>0</v>
      </c>
      <c r="D82" s="117">
        <f>SUM(C82)</f>
        <v>0</v>
      </c>
      <c r="E82" s="116">
        <f>B79+C82-D82</f>
        <v>25732875</v>
      </c>
      <c r="F82" s="117">
        <v>0</v>
      </c>
      <c r="G82" s="118"/>
      <c r="H82" s="115" t="s">
        <v>19</v>
      </c>
      <c r="I82" s="116">
        <f>SUM(I80:I81)</f>
        <v>256762.43</v>
      </c>
      <c r="J82" s="117">
        <f>SUM(J80:J81)</f>
        <v>256762.43</v>
      </c>
      <c r="K82" s="116">
        <f>SUM(K80)</f>
        <v>0</v>
      </c>
      <c r="L82" s="117">
        <f>SUM(L80)</f>
        <v>0</v>
      </c>
      <c r="M82" s="116"/>
      <c r="N82" s="115" t="s">
        <v>19</v>
      </c>
      <c r="O82" s="119">
        <f>SUM(O80)</f>
        <v>0</v>
      </c>
      <c r="P82" s="117">
        <f>SUM(P80)</f>
        <v>0</v>
      </c>
      <c r="Q82" s="116">
        <v>0</v>
      </c>
      <c r="R82" s="117">
        <v>0</v>
      </c>
    </row>
    <row r="83" spans="1:18" s="4" customFormat="1" ht="12" x14ac:dyDescent="0.2">
      <c r="A83" s="120"/>
      <c r="B83" s="121"/>
      <c r="C83" s="122"/>
      <c r="D83" s="122"/>
      <c r="E83" s="122"/>
      <c r="F83" s="122"/>
      <c r="G83" s="123"/>
      <c r="H83" s="121"/>
      <c r="I83" s="122"/>
      <c r="J83" s="122"/>
      <c r="K83" s="122"/>
      <c r="L83" s="122"/>
      <c r="M83" s="122"/>
      <c r="N83" s="121"/>
      <c r="O83" s="122"/>
      <c r="P83" s="122"/>
      <c r="Q83" s="122"/>
      <c r="R83" s="122"/>
    </row>
    <row r="84" spans="1:18" s="4" customFormat="1" thickBot="1" x14ac:dyDescent="0.25">
      <c r="A84" s="128" t="s">
        <v>38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03"/>
      <c r="Q84" s="103"/>
      <c r="R84" s="103"/>
    </row>
    <row r="85" spans="1:18" s="4" customFormat="1" ht="23.25" thickBot="1" x14ac:dyDescent="0.25">
      <c r="A85" s="110" t="s">
        <v>13</v>
      </c>
      <c r="B85" s="108">
        <v>0</v>
      </c>
      <c r="C85" s="111"/>
      <c r="D85" s="108"/>
      <c r="E85" s="111">
        <f>B85</f>
        <v>0</v>
      </c>
      <c r="F85" s="108"/>
      <c r="G85" s="112"/>
      <c r="H85" s="108">
        <v>0</v>
      </c>
      <c r="I85" s="111"/>
      <c r="J85" s="108"/>
      <c r="K85" s="111"/>
      <c r="L85" s="108"/>
      <c r="M85" s="111"/>
      <c r="N85" s="108"/>
      <c r="O85" s="111"/>
      <c r="P85" s="108"/>
      <c r="Q85" s="111"/>
      <c r="R85" s="108"/>
    </row>
    <row r="86" spans="1:18" s="4" customFormat="1" thickBot="1" x14ac:dyDescent="0.25">
      <c r="A86" s="107">
        <v>43861</v>
      </c>
      <c r="B86" s="108">
        <f>E85</f>
        <v>0</v>
      </c>
      <c r="C86" s="111">
        <v>49824875</v>
      </c>
      <c r="D86" s="108"/>
      <c r="E86" s="111">
        <f>B86+C86-D86</f>
        <v>49824875</v>
      </c>
      <c r="F86" s="108">
        <v>0</v>
      </c>
      <c r="G86" s="113">
        <v>1</v>
      </c>
      <c r="H86" s="108">
        <v>0</v>
      </c>
      <c r="I86" s="111">
        <v>0</v>
      </c>
      <c r="J86" s="108">
        <v>0</v>
      </c>
      <c r="K86" s="111">
        <v>0</v>
      </c>
      <c r="L86" s="108">
        <v>0</v>
      </c>
      <c r="M86" s="111"/>
      <c r="N86" s="108">
        <v>0</v>
      </c>
      <c r="O86" s="111">
        <v>0</v>
      </c>
      <c r="P86" s="108">
        <v>0</v>
      </c>
      <c r="Q86" s="111">
        <v>0</v>
      </c>
      <c r="R86" s="108">
        <v>0</v>
      </c>
    </row>
    <row r="87" spans="1:18" s="4" customFormat="1" thickBot="1" x14ac:dyDescent="0.25">
      <c r="A87" s="114" t="s">
        <v>20</v>
      </c>
      <c r="B87" s="115" t="s">
        <v>19</v>
      </c>
      <c r="C87" s="116">
        <f>SUM(C86)</f>
        <v>49824875</v>
      </c>
      <c r="D87" s="117">
        <f>SUM(D86:D86)</f>
        <v>0</v>
      </c>
      <c r="E87" s="116">
        <f>B85+C87-D87</f>
        <v>49824875</v>
      </c>
      <c r="F87" s="117">
        <v>0</v>
      </c>
      <c r="G87" s="118"/>
      <c r="H87" s="115" t="s">
        <v>19</v>
      </c>
      <c r="I87" s="116">
        <f>SUM(I86:I86)</f>
        <v>0</v>
      </c>
      <c r="J87" s="117">
        <f>SUM(J86:J86)</f>
        <v>0</v>
      </c>
      <c r="K87" s="116">
        <f>SUM(K86)</f>
        <v>0</v>
      </c>
      <c r="L87" s="117">
        <f>SUM(L86)</f>
        <v>0</v>
      </c>
      <c r="M87" s="116"/>
      <c r="N87" s="115" t="s">
        <v>19</v>
      </c>
      <c r="O87" s="119">
        <f>SUM(O86)</f>
        <v>0</v>
      </c>
      <c r="P87" s="117">
        <f>SUM(P86)</f>
        <v>0</v>
      </c>
      <c r="Q87" s="116">
        <v>0</v>
      </c>
      <c r="R87" s="117">
        <v>0</v>
      </c>
    </row>
    <row r="88" spans="1:18" s="4" customFormat="1" ht="11.25" customHeight="1" x14ac:dyDescent="0.2">
      <c r="A88" s="120"/>
      <c r="B88" s="121"/>
      <c r="C88" s="122"/>
      <c r="D88" s="122"/>
      <c r="E88" s="122"/>
      <c r="F88" s="122"/>
      <c r="G88" s="123"/>
      <c r="H88" s="121"/>
      <c r="I88" s="122"/>
      <c r="J88" s="122"/>
      <c r="K88" s="122"/>
      <c r="L88" s="122"/>
      <c r="M88" s="122"/>
      <c r="N88" s="121"/>
      <c r="O88" s="122"/>
      <c r="P88" s="122"/>
      <c r="Q88" s="122"/>
      <c r="R88" s="122"/>
    </row>
    <row r="89" spans="1:18" s="4" customFormat="1" thickBot="1" x14ac:dyDescent="0.25">
      <c r="A89" s="42"/>
      <c r="B89" s="42" t="s">
        <v>16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s="4" customFormat="1" ht="23.25" thickBot="1" x14ac:dyDescent="0.25">
      <c r="A90" s="32" t="s">
        <v>13</v>
      </c>
      <c r="B90" s="33">
        <f>B79+B73+B67+B61+B55+B48+B42</f>
        <v>84650500</v>
      </c>
      <c r="C90" s="34"/>
      <c r="D90" s="33"/>
      <c r="E90" s="34">
        <f>B90</f>
        <v>84650500</v>
      </c>
      <c r="F90" s="33"/>
      <c r="G90" s="34"/>
      <c r="H90" s="33">
        <v>0</v>
      </c>
      <c r="I90" s="65"/>
      <c r="J90" s="33"/>
      <c r="K90" s="34"/>
      <c r="L90" s="33"/>
      <c r="M90" s="34"/>
      <c r="N90" s="33"/>
      <c r="O90" s="34"/>
      <c r="P90" s="33"/>
      <c r="Q90" s="34"/>
      <c r="R90" s="33"/>
    </row>
    <row r="91" spans="1:18" s="5" customFormat="1" thickBot="1" x14ac:dyDescent="0.25">
      <c r="A91" s="32" t="s">
        <v>28</v>
      </c>
      <c r="B91" s="33">
        <f>B80+B74+B68+B62+B56+B49+B43</f>
        <v>84650500</v>
      </c>
      <c r="C91" s="33">
        <f>C80+C74+C68+C62+C56+C49+C43+C50+C86</f>
        <v>49824875</v>
      </c>
      <c r="D91" s="33">
        <f>D80+D74+D68+D62+D56+D49+D43+D50+D86</f>
        <v>49824875</v>
      </c>
      <c r="E91" s="34">
        <f t="shared" ref="E91:E96" si="7">B91+C91-D91</f>
        <v>84650500</v>
      </c>
      <c r="F91" s="33">
        <v>0</v>
      </c>
      <c r="G91" s="34"/>
      <c r="H91" s="33">
        <v>0</v>
      </c>
      <c r="I91" s="33">
        <f>I80+I74+I68+I62+I56+I49+I43+I50+I86</f>
        <v>0</v>
      </c>
      <c r="J91" s="33">
        <f>J80+J74+J68+J62+J56+J49+J43+J50+J86</f>
        <v>0</v>
      </c>
      <c r="K91" s="34">
        <v>0</v>
      </c>
      <c r="L91" s="33">
        <v>0</v>
      </c>
      <c r="M91" s="34"/>
      <c r="N91" s="33">
        <v>0</v>
      </c>
      <c r="O91" s="34">
        <v>0</v>
      </c>
      <c r="P91" s="33">
        <v>0</v>
      </c>
      <c r="Q91" s="34">
        <v>0</v>
      </c>
      <c r="R91" s="33">
        <v>0</v>
      </c>
    </row>
    <row r="92" spans="1:18" s="5" customFormat="1" thickBot="1" x14ac:dyDescent="0.25">
      <c r="A92" s="32" t="s">
        <v>39</v>
      </c>
      <c r="B92" s="33">
        <f t="shared" ref="B92:B97" si="8">E91</f>
        <v>84650500</v>
      </c>
      <c r="C92" s="33">
        <f>C44</f>
        <v>0</v>
      </c>
      <c r="D92" s="33">
        <f>D44</f>
        <v>0</v>
      </c>
      <c r="E92" s="34">
        <f t="shared" si="7"/>
        <v>84650500</v>
      </c>
      <c r="F92" s="33">
        <v>0</v>
      </c>
      <c r="G92" s="34"/>
      <c r="H92" s="33">
        <v>0</v>
      </c>
      <c r="I92" s="33">
        <f>I44</f>
        <v>705667.77</v>
      </c>
      <c r="J92" s="33">
        <f>J44</f>
        <v>705667.77</v>
      </c>
      <c r="K92" s="34">
        <v>0</v>
      </c>
      <c r="L92" s="33">
        <v>0</v>
      </c>
      <c r="M92" s="34"/>
      <c r="N92" s="33">
        <v>0</v>
      </c>
      <c r="O92" s="34">
        <v>0</v>
      </c>
      <c r="P92" s="33">
        <v>0</v>
      </c>
      <c r="Q92" s="34">
        <v>0</v>
      </c>
      <c r="R92" s="33">
        <v>0</v>
      </c>
    </row>
    <row r="93" spans="1:18" s="5" customFormat="1" thickBot="1" x14ac:dyDescent="0.25">
      <c r="A93" s="32" t="s">
        <v>40</v>
      </c>
      <c r="B93" s="33">
        <f t="shared" si="8"/>
        <v>84650500</v>
      </c>
      <c r="C93" s="33">
        <f>C45</f>
        <v>0</v>
      </c>
      <c r="D93" s="33">
        <v>0</v>
      </c>
      <c r="E93" s="34">
        <f t="shared" si="7"/>
        <v>84650500</v>
      </c>
      <c r="F93" s="33">
        <v>0</v>
      </c>
      <c r="G93" s="34"/>
      <c r="H93" s="33">
        <v>0</v>
      </c>
      <c r="I93" s="33">
        <f>I75+I74</f>
        <v>90869.64</v>
      </c>
      <c r="J93" s="33">
        <f>J75+J74</f>
        <v>90869.64</v>
      </c>
      <c r="K93" s="34">
        <v>0</v>
      </c>
      <c r="L93" s="33">
        <v>0</v>
      </c>
      <c r="M93" s="34"/>
      <c r="N93" s="33">
        <v>0</v>
      </c>
      <c r="O93" s="34">
        <v>0</v>
      </c>
      <c r="P93" s="33">
        <v>0</v>
      </c>
      <c r="Q93" s="34">
        <v>0</v>
      </c>
      <c r="R93" s="33">
        <v>0</v>
      </c>
    </row>
    <row r="94" spans="1:18" s="5" customFormat="1" thickBot="1" x14ac:dyDescent="0.25">
      <c r="A94" s="32" t="s">
        <v>43</v>
      </c>
      <c r="B94" s="33">
        <f t="shared" si="8"/>
        <v>84650500</v>
      </c>
      <c r="C94" s="33">
        <f>C46</f>
        <v>0</v>
      </c>
      <c r="D94" s="33">
        <v>0</v>
      </c>
      <c r="E94" s="34">
        <f t="shared" si="7"/>
        <v>84650500</v>
      </c>
      <c r="F94" s="33">
        <v>0</v>
      </c>
      <c r="G94" s="34"/>
      <c r="H94" s="33">
        <v>0</v>
      </c>
      <c r="I94" s="33">
        <f>I51</f>
        <v>1461879.63</v>
      </c>
      <c r="J94" s="33">
        <f>I94</f>
        <v>1461879.63</v>
      </c>
      <c r="K94" s="34">
        <v>0</v>
      </c>
      <c r="L94" s="33">
        <v>0</v>
      </c>
      <c r="M94" s="34"/>
      <c r="N94" s="33">
        <v>0</v>
      </c>
      <c r="O94" s="34">
        <v>0</v>
      </c>
      <c r="P94" s="33">
        <v>0</v>
      </c>
      <c r="Q94" s="34">
        <v>0</v>
      </c>
      <c r="R94" s="33">
        <v>0</v>
      </c>
    </row>
    <row r="95" spans="1:18" s="5" customFormat="1" thickBot="1" x14ac:dyDescent="0.25">
      <c r="A95" s="32" t="s">
        <v>44</v>
      </c>
      <c r="B95" s="33">
        <f t="shared" si="8"/>
        <v>84650500</v>
      </c>
      <c r="C95" s="33">
        <f>C47</f>
        <v>0</v>
      </c>
      <c r="D95" s="33">
        <v>0</v>
      </c>
      <c r="E95" s="34">
        <f t="shared" si="7"/>
        <v>84650500</v>
      </c>
      <c r="F95" s="33">
        <v>0</v>
      </c>
      <c r="G95" s="34"/>
      <c r="H95" s="33">
        <v>0</v>
      </c>
      <c r="I95" s="33">
        <f>I57</f>
        <v>716438.82</v>
      </c>
      <c r="J95" s="33">
        <f>I95</f>
        <v>716438.82</v>
      </c>
      <c r="K95" s="34">
        <v>0</v>
      </c>
      <c r="L95" s="33">
        <v>0</v>
      </c>
      <c r="M95" s="34"/>
      <c r="N95" s="33">
        <v>0</v>
      </c>
      <c r="O95" s="34">
        <v>0</v>
      </c>
      <c r="P95" s="33">
        <v>0</v>
      </c>
      <c r="Q95" s="34">
        <v>0</v>
      </c>
      <c r="R95" s="33">
        <v>0</v>
      </c>
    </row>
    <row r="96" spans="1:18" s="5" customFormat="1" thickBot="1" x14ac:dyDescent="0.25">
      <c r="A96" s="32" t="s">
        <v>45</v>
      </c>
      <c r="B96" s="33">
        <f t="shared" si="8"/>
        <v>84650500</v>
      </c>
      <c r="C96" s="33">
        <f>C48</f>
        <v>0</v>
      </c>
      <c r="D96" s="33">
        <v>0</v>
      </c>
      <c r="E96" s="34">
        <f t="shared" si="7"/>
        <v>84650500</v>
      </c>
      <c r="F96" s="33">
        <v>0</v>
      </c>
      <c r="G96" s="34"/>
      <c r="H96" s="33">
        <v>0</v>
      </c>
      <c r="I96" s="33">
        <v>0</v>
      </c>
      <c r="J96" s="33">
        <f>I96</f>
        <v>0</v>
      </c>
      <c r="K96" s="34">
        <v>0</v>
      </c>
      <c r="L96" s="33">
        <v>0</v>
      </c>
      <c r="M96" s="34"/>
      <c r="N96" s="33">
        <v>0</v>
      </c>
      <c r="O96" s="34">
        <v>0</v>
      </c>
      <c r="P96" s="33">
        <v>0</v>
      </c>
      <c r="Q96" s="34">
        <v>0</v>
      </c>
      <c r="R96" s="33">
        <v>0</v>
      </c>
    </row>
    <row r="97" spans="1:18" s="5" customFormat="1" thickBot="1" x14ac:dyDescent="0.25">
      <c r="A97" s="32" t="s">
        <v>46</v>
      </c>
      <c r="B97" s="33">
        <f t="shared" si="8"/>
        <v>84650500</v>
      </c>
      <c r="C97" s="33">
        <f>C49</f>
        <v>0</v>
      </c>
      <c r="D97" s="33">
        <v>0</v>
      </c>
      <c r="E97" s="34">
        <f>B97+C97-D97</f>
        <v>84650500</v>
      </c>
      <c r="F97" s="33">
        <v>0</v>
      </c>
      <c r="G97" s="34"/>
      <c r="H97" s="33">
        <v>0</v>
      </c>
      <c r="I97" s="33">
        <v>0</v>
      </c>
      <c r="J97" s="33">
        <f>I97</f>
        <v>0</v>
      </c>
      <c r="K97" s="34">
        <v>0</v>
      </c>
      <c r="L97" s="33">
        <v>0</v>
      </c>
      <c r="M97" s="34"/>
      <c r="N97" s="33">
        <v>0</v>
      </c>
      <c r="O97" s="34">
        <v>0</v>
      </c>
      <c r="P97" s="33">
        <v>0</v>
      </c>
      <c r="Q97" s="34">
        <v>0</v>
      </c>
      <c r="R97" s="33">
        <v>0</v>
      </c>
    </row>
    <row r="98" spans="1:18" s="5" customFormat="1" thickBot="1" x14ac:dyDescent="0.25">
      <c r="A98" s="32" t="s">
        <v>47</v>
      </c>
      <c r="B98" s="33">
        <f>E97</f>
        <v>84650500</v>
      </c>
      <c r="C98" s="33">
        <f>C63</f>
        <v>0</v>
      </c>
      <c r="D98" s="33">
        <f>D63</f>
        <v>0</v>
      </c>
      <c r="E98" s="34">
        <f>B98+C98-D98</f>
        <v>84650500</v>
      </c>
      <c r="F98" s="33">
        <v>0</v>
      </c>
      <c r="G98" s="34"/>
      <c r="H98" s="33">
        <v>0</v>
      </c>
      <c r="I98" s="33">
        <f>I63</f>
        <v>935087.86</v>
      </c>
      <c r="J98" s="33">
        <f>J63</f>
        <v>935087.86</v>
      </c>
      <c r="K98" s="34">
        <v>0</v>
      </c>
      <c r="L98" s="33">
        <v>0</v>
      </c>
      <c r="M98" s="34"/>
      <c r="N98" s="33">
        <v>0</v>
      </c>
      <c r="O98" s="34">
        <v>0</v>
      </c>
      <c r="P98" s="33">
        <v>0</v>
      </c>
      <c r="Q98" s="34">
        <v>0</v>
      </c>
      <c r="R98" s="33">
        <v>0</v>
      </c>
    </row>
    <row r="99" spans="1:18" s="5" customFormat="1" thickBot="1" x14ac:dyDescent="0.25">
      <c r="A99" s="32" t="s">
        <v>49</v>
      </c>
      <c r="B99" s="33">
        <f>E98</f>
        <v>84650500</v>
      </c>
      <c r="C99" s="33">
        <f>C64</f>
        <v>0</v>
      </c>
      <c r="D99" s="33">
        <v>0</v>
      </c>
      <c r="E99" s="34">
        <f>B99+C99-D99</f>
        <v>84650500</v>
      </c>
      <c r="F99" s="33">
        <v>0</v>
      </c>
      <c r="G99" s="34"/>
      <c r="H99" s="33">
        <v>0</v>
      </c>
      <c r="I99" s="33">
        <v>0</v>
      </c>
      <c r="J99" s="33">
        <v>0</v>
      </c>
      <c r="K99" s="34">
        <v>0</v>
      </c>
      <c r="L99" s="33">
        <v>0</v>
      </c>
      <c r="M99" s="34"/>
      <c r="N99" s="33">
        <v>0</v>
      </c>
      <c r="O99" s="34">
        <v>0</v>
      </c>
      <c r="P99" s="33">
        <v>0</v>
      </c>
      <c r="Q99" s="34">
        <v>0</v>
      </c>
      <c r="R99" s="33">
        <v>0</v>
      </c>
    </row>
    <row r="100" spans="1:18" s="5" customFormat="1" thickBot="1" x14ac:dyDescent="0.25">
      <c r="A100" s="32" t="s">
        <v>50</v>
      </c>
      <c r="B100" s="33">
        <f>E99</f>
        <v>84650500</v>
      </c>
      <c r="C100" s="33">
        <f>C81</f>
        <v>0</v>
      </c>
      <c r="D100" s="33">
        <f>D81</f>
        <v>0</v>
      </c>
      <c r="E100" s="34">
        <f>B100+C100-D100</f>
        <v>84650500</v>
      </c>
      <c r="F100" s="33">
        <v>0</v>
      </c>
      <c r="G100" s="34"/>
      <c r="H100" s="33">
        <v>0</v>
      </c>
      <c r="I100" s="33">
        <f>I81+I69</f>
        <v>657510.24</v>
      </c>
      <c r="J100" s="33">
        <f>I100</f>
        <v>657510.24</v>
      </c>
      <c r="K100" s="34">
        <v>0</v>
      </c>
      <c r="L100" s="33">
        <v>0</v>
      </c>
      <c r="M100" s="34"/>
      <c r="N100" s="33">
        <v>0</v>
      </c>
      <c r="O100" s="34">
        <v>0</v>
      </c>
      <c r="P100" s="33">
        <v>0</v>
      </c>
      <c r="Q100" s="34">
        <v>0</v>
      </c>
      <c r="R100" s="33">
        <v>0</v>
      </c>
    </row>
    <row r="101" spans="1:18" s="4" customFormat="1" thickBot="1" x14ac:dyDescent="0.25">
      <c r="A101" s="43" t="s">
        <v>20</v>
      </c>
      <c r="B101" s="49" t="s">
        <v>19</v>
      </c>
      <c r="C101" s="90">
        <f>SUM(C91:C100)</f>
        <v>49824875</v>
      </c>
      <c r="D101" s="91">
        <f>SUM(D91:D100)</f>
        <v>49824875</v>
      </c>
      <c r="E101" s="41">
        <f>B90+C101-D101</f>
        <v>84650500</v>
      </c>
      <c r="F101" s="37">
        <v>0</v>
      </c>
      <c r="G101" s="50"/>
      <c r="H101" s="49" t="s">
        <v>19</v>
      </c>
      <c r="I101" s="40">
        <f>SUM(I91:I100)</f>
        <v>4567453.96</v>
      </c>
      <c r="J101" s="37">
        <f>SUM(J91:J100)</f>
        <v>4567453.96</v>
      </c>
      <c r="K101" s="41">
        <v>0</v>
      </c>
      <c r="L101" s="37">
        <v>0</v>
      </c>
      <c r="M101" s="50"/>
      <c r="N101" s="49" t="s">
        <v>19</v>
      </c>
      <c r="O101" s="40">
        <f>SUM(O91:O91)</f>
        <v>0</v>
      </c>
      <c r="P101" s="37">
        <f>SUM(P91:P91)</f>
        <v>0</v>
      </c>
      <c r="Q101" s="41">
        <v>0</v>
      </c>
      <c r="R101" s="37">
        <v>0</v>
      </c>
    </row>
    <row r="102" spans="1:18" s="4" customFormat="1" ht="45.75" thickBot="1" x14ac:dyDescent="0.25">
      <c r="A102" s="45" t="s">
        <v>29</v>
      </c>
      <c r="B102" s="46" t="s">
        <v>19</v>
      </c>
      <c r="C102" s="47"/>
      <c r="D102" s="35"/>
      <c r="E102" s="47"/>
      <c r="F102" s="48"/>
      <c r="G102" s="47"/>
      <c r="H102" s="46" t="s">
        <v>19</v>
      </c>
      <c r="I102" s="47"/>
      <c r="J102" s="48"/>
      <c r="K102" s="47"/>
      <c r="L102" s="48"/>
      <c r="M102" s="47"/>
      <c r="N102" s="46" t="s">
        <v>19</v>
      </c>
      <c r="O102" s="47"/>
      <c r="P102" s="48"/>
      <c r="Q102" s="47"/>
      <c r="R102" s="48"/>
    </row>
    <row r="103" spans="1:18" s="4" customFormat="1" ht="12" x14ac:dyDescent="0.2">
      <c r="A103" s="9"/>
      <c r="B103" s="11" t="s">
        <v>23</v>
      </c>
      <c r="C103" s="9"/>
      <c r="D103" s="3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s="4" customFormat="1" thickBot="1" x14ac:dyDescent="0.25">
      <c r="A104" s="42"/>
      <c r="B104" s="42" t="s">
        <v>18</v>
      </c>
      <c r="C104" s="9"/>
      <c r="D104" s="6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s="4" customFormat="1" ht="23.25" thickBot="1" x14ac:dyDescent="0.25">
      <c r="A105" s="92" t="s">
        <v>13</v>
      </c>
      <c r="B105" s="93">
        <v>0</v>
      </c>
      <c r="C105" s="79"/>
      <c r="D105" s="94"/>
      <c r="E105" s="79"/>
      <c r="F105" s="79"/>
      <c r="G105" s="79"/>
      <c r="H105" s="79">
        <v>0</v>
      </c>
      <c r="I105" s="79"/>
      <c r="J105" s="79"/>
      <c r="K105" s="79"/>
      <c r="L105" s="79"/>
      <c r="M105" s="79"/>
      <c r="N105" s="79">
        <v>0</v>
      </c>
      <c r="O105" s="79"/>
      <c r="P105" s="79"/>
      <c r="Q105" s="80"/>
      <c r="R105" s="56"/>
    </row>
    <row r="106" spans="1:18" s="5" customFormat="1" thickBot="1" x14ac:dyDescent="0.25">
      <c r="A106" s="92" t="s">
        <v>28</v>
      </c>
      <c r="B106" s="93">
        <v>0</v>
      </c>
      <c r="C106" s="79">
        <v>0</v>
      </c>
      <c r="D106" s="94">
        <v>0</v>
      </c>
      <c r="E106" s="79">
        <v>0</v>
      </c>
      <c r="F106" s="79">
        <v>0</v>
      </c>
      <c r="G106" s="79"/>
      <c r="H106" s="79">
        <v>0</v>
      </c>
      <c r="I106" s="79">
        <v>0</v>
      </c>
      <c r="J106" s="79">
        <v>0</v>
      </c>
      <c r="K106" s="79">
        <v>0</v>
      </c>
      <c r="L106" s="79">
        <v>0</v>
      </c>
      <c r="M106" s="79"/>
      <c r="N106" s="79">
        <v>0</v>
      </c>
      <c r="O106" s="79">
        <v>0</v>
      </c>
      <c r="P106" s="79">
        <v>0</v>
      </c>
      <c r="Q106" s="80">
        <v>0</v>
      </c>
      <c r="R106" s="56">
        <v>0</v>
      </c>
    </row>
    <row r="107" spans="1:18" s="5" customFormat="1" thickBot="1" x14ac:dyDescent="0.25">
      <c r="A107" s="92" t="s">
        <v>39</v>
      </c>
      <c r="B107" s="93">
        <v>0</v>
      </c>
      <c r="C107" s="79">
        <v>0</v>
      </c>
      <c r="D107" s="94">
        <v>0</v>
      </c>
      <c r="E107" s="79">
        <v>0</v>
      </c>
      <c r="F107" s="79">
        <v>0</v>
      </c>
      <c r="G107" s="79"/>
      <c r="H107" s="79">
        <v>0</v>
      </c>
      <c r="I107" s="79">
        <v>0</v>
      </c>
      <c r="J107" s="79">
        <v>0</v>
      </c>
      <c r="K107" s="79">
        <v>0</v>
      </c>
      <c r="L107" s="79">
        <v>0</v>
      </c>
      <c r="M107" s="79"/>
      <c r="N107" s="79">
        <v>0</v>
      </c>
      <c r="O107" s="79">
        <v>0</v>
      </c>
      <c r="P107" s="79">
        <v>0</v>
      </c>
      <c r="Q107" s="80">
        <v>0</v>
      </c>
      <c r="R107" s="56">
        <v>0</v>
      </c>
    </row>
    <row r="108" spans="1:18" s="5" customFormat="1" thickBot="1" x14ac:dyDescent="0.25">
      <c r="A108" s="92" t="s">
        <v>40</v>
      </c>
      <c r="B108" s="93">
        <v>0</v>
      </c>
      <c r="C108" s="79">
        <v>0</v>
      </c>
      <c r="D108" s="94">
        <v>0</v>
      </c>
      <c r="E108" s="79">
        <v>0</v>
      </c>
      <c r="F108" s="79">
        <v>0</v>
      </c>
      <c r="G108" s="79"/>
      <c r="H108" s="79">
        <v>0</v>
      </c>
      <c r="I108" s="79">
        <v>0</v>
      </c>
      <c r="J108" s="79">
        <v>0</v>
      </c>
      <c r="K108" s="79">
        <v>0</v>
      </c>
      <c r="L108" s="79">
        <v>0</v>
      </c>
      <c r="M108" s="79"/>
      <c r="N108" s="79">
        <v>0</v>
      </c>
      <c r="O108" s="79">
        <v>0</v>
      </c>
      <c r="P108" s="79">
        <v>0</v>
      </c>
      <c r="Q108" s="80">
        <v>0</v>
      </c>
      <c r="R108" s="56">
        <v>0</v>
      </c>
    </row>
    <row r="109" spans="1:18" s="5" customFormat="1" thickBot="1" x14ac:dyDescent="0.25">
      <c r="A109" s="92" t="s">
        <v>43</v>
      </c>
      <c r="B109" s="93">
        <v>0</v>
      </c>
      <c r="C109" s="79">
        <v>0</v>
      </c>
      <c r="D109" s="94">
        <v>0</v>
      </c>
      <c r="E109" s="79">
        <v>0</v>
      </c>
      <c r="F109" s="79">
        <v>0</v>
      </c>
      <c r="G109" s="79"/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/>
      <c r="N109" s="79">
        <v>0</v>
      </c>
      <c r="O109" s="79">
        <v>0</v>
      </c>
      <c r="P109" s="79">
        <v>0</v>
      </c>
      <c r="Q109" s="80">
        <v>0</v>
      </c>
      <c r="R109" s="56">
        <v>0</v>
      </c>
    </row>
    <row r="110" spans="1:18" s="5" customFormat="1" thickBot="1" x14ac:dyDescent="0.25">
      <c r="A110" s="92" t="s">
        <v>44</v>
      </c>
      <c r="B110" s="93">
        <v>0</v>
      </c>
      <c r="C110" s="79">
        <v>0</v>
      </c>
      <c r="D110" s="94">
        <v>0</v>
      </c>
      <c r="E110" s="79">
        <v>0</v>
      </c>
      <c r="F110" s="79">
        <v>0</v>
      </c>
      <c r="G110" s="79"/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/>
      <c r="N110" s="79">
        <v>0</v>
      </c>
      <c r="O110" s="79">
        <v>0</v>
      </c>
      <c r="P110" s="79">
        <v>0</v>
      </c>
      <c r="Q110" s="80">
        <v>0</v>
      </c>
      <c r="R110" s="56">
        <v>0</v>
      </c>
    </row>
    <row r="111" spans="1:18" s="5" customFormat="1" thickBot="1" x14ac:dyDescent="0.25">
      <c r="A111" s="92" t="s">
        <v>45</v>
      </c>
      <c r="B111" s="93">
        <v>0</v>
      </c>
      <c r="C111" s="79">
        <v>0</v>
      </c>
      <c r="D111" s="94">
        <v>0</v>
      </c>
      <c r="E111" s="79">
        <v>0</v>
      </c>
      <c r="F111" s="79">
        <v>0</v>
      </c>
      <c r="G111" s="79"/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/>
      <c r="N111" s="79">
        <v>0</v>
      </c>
      <c r="O111" s="79">
        <v>0</v>
      </c>
      <c r="P111" s="79">
        <v>0</v>
      </c>
      <c r="Q111" s="80">
        <v>0</v>
      </c>
      <c r="R111" s="56">
        <v>0</v>
      </c>
    </row>
    <row r="112" spans="1:18" s="5" customFormat="1" thickBot="1" x14ac:dyDescent="0.25">
      <c r="A112" s="92" t="s">
        <v>46</v>
      </c>
      <c r="B112" s="93">
        <v>0</v>
      </c>
      <c r="C112" s="79">
        <v>0</v>
      </c>
      <c r="D112" s="94">
        <v>0</v>
      </c>
      <c r="E112" s="79">
        <v>0</v>
      </c>
      <c r="F112" s="79">
        <v>0</v>
      </c>
      <c r="G112" s="79"/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/>
      <c r="N112" s="79">
        <v>0</v>
      </c>
      <c r="O112" s="79">
        <v>0</v>
      </c>
      <c r="P112" s="79">
        <v>0</v>
      </c>
      <c r="Q112" s="80">
        <v>0</v>
      </c>
      <c r="R112" s="56">
        <v>0</v>
      </c>
    </row>
    <row r="113" spans="1:18" s="5" customFormat="1" thickBot="1" x14ac:dyDescent="0.25">
      <c r="A113" s="92" t="s">
        <v>47</v>
      </c>
      <c r="B113" s="93">
        <v>0</v>
      </c>
      <c r="C113" s="79">
        <v>0</v>
      </c>
      <c r="D113" s="94">
        <v>0</v>
      </c>
      <c r="E113" s="79">
        <v>0</v>
      </c>
      <c r="F113" s="79">
        <v>0</v>
      </c>
      <c r="G113" s="79"/>
      <c r="H113" s="79">
        <v>0</v>
      </c>
      <c r="I113" s="79">
        <v>0</v>
      </c>
      <c r="J113" s="79">
        <v>0</v>
      </c>
      <c r="K113" s="79">
        <v>0</v>
      </c>
      <c r="L113" s="79">
        <v>0</v>
      </c>
      <c r="M113" s="79"/>
      <c r="N113" s="79">
        <v>0</v>
      </c>
      <c r="O113" s="79">
        <v>0</v>
      </c>
      <c r="P113" s="79">
        <v>0</v>
      </c>
      <c r="Q113" s="80">
        <v>0</v>
      </c>
      <c r="R113" s="56">
        <v>0</v>
      </c>
    </row>
    <row r="114" spans="1:18" s="5" customFormat="1" thickBot="1" x14ac:dyDescent="0.25">
      <c r="A114" s="92" t="s">
        <v>48</v>
      </c>
      <c r="B114" s="93">
        <v>0</v>
      </c>
      <c r="C114" s="79">
        <v>0</v>
      </c>
      <c r="D114" s="94">
        <v>0</v>
      </c>
      <c r="E114" s="79">
        <v>0</v>
      </c>
      <c r="F114" s="79">
        <v>0</v>
      </c>
      <c r="G114" s="79"/>
      <c r="H114" s="79">
        <v>0</v>
      </c>
      <c r="I114" s="79">
        <v>0</v>
      </c>
      <c r="J114" s="79">
        <v>0</v>
      </c>
      <c r="K114" s="79">
        <v>0</v>
      </c>
      <c r="L114" s="79">
        <v>0</v>
      </c>
      <c r="M114" s="79"/>
      <c r="N114" s="79">
        <v>0</v>
      </c>
      <c r="O114" s="79">
        <v>0</v>
      </c>
      <c r="P114" s="79">
        <v>0</v>
      </c>
      <c r="Q114" s="80">
        <v>0</v>
      </c>
      <c r="R114" s="56">
        <v>0</v>
      </c>
    </row>
    <row r="115" spans="1:18" s="5" customFormat="1" thickBot="1" x14ac:dyDescent="0.25">
      <c r="A115" s="92" t="s">
        <v>50</v>
      </c>
      <c r="B115" s="93">
        <v>0</v>
      </c>
      <c r="C115" s="79">
        <v>0</v>
      </c>
      <c r="D115" s="94">
        <v>0</v>
      </c>
      <c r="E115" s="79">
        <v>0</v>
      </c>
      <c r="F115" s="79">
        <v>0</v>
      </c>
      <c r="G115" s="79"/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79"/>
      <c r="N115" s="79">
        <v>0</v>
      </c>
      <c r="O115" s="79">
        <v>0</v>
      </c>
      <c r="P115" s="79">
        <v>0</v>
      </c>
      <c r="Q115" s="80">
        <v>0</v>
      </c>
      <c r="R115" s="56">
        <v>0</v>
      </c>
    </row>
    <row r="116" spans="1:18" s="4" customFormat="1" thickBot="1" x14ac:dyDescent="0.25">
      <c r="A116" s="43" t="s">
        <v>20</v>
      </c>
      <c r="B116" s="95" t="s">
        <v>19</v>
      </c>
      <c r="C116" s="53">
        <f>SUM(C106:C115)</f>
        <v>0</v>
      </c>
      <c r="D116" s="79">
        <f>SUM(D106:D115)</f>
        <v>0</v>
      </c>
      <c r="E116" s="53">
        <f>B105+C116-D116</f>
        <v>0</v>
      </c>
      <c r="F116" s="53">
        <v>0</v>
      </c>
      <c r="G116" s="75"/>
      <c r="H116" s="74" t="s">
        <v>19</v>
      </c>
      <c r="I116" s="53">
        <f>SUM(I106:I115)</f>
        <v>0</v>
      </c>
      <c r="J116" s="53">
        <f>SUM(J106:J106)</f>
        <v>0</v>
      </c>
      <c r="K116" s="53">
        <v>0</v>
      </c>
      <c r="L116" s="53">
        <v>0</v>
      </c>
      <c r="M116" s="75"/>
      <c r="N116" s="74" t="s">
        <v>19</v>
      </c>
      <c r="O116" s="53">
        <v>0</v>
      </c>
      <c r="P116" s="53">
        <v>0</v>
      </c>
      <c r="Q116" s="73">
        <v>0</v>
      </c>
      <c r="R116" s="64">
        <v>0</v>
      </c>
    </row>
    <row r="117" spans="1:18" s="4" customFormat="1" ht="45.75" thickBot="1" x14ac:dyDescent="0.25">
      <c r="A117" s="96" t="s">
        <v>29</v>
      </c>
      <c r="B117" s="97" t="s">
        <v>19</v>
      </c>
      <c r="C117" s="98"/>
      <c r="D117" s="99">
        <v>0</v>
      </c>
      <c r="E117" s="98"/>
      <c r="F117" s="98"/>
      <c r="G117" s="98"/>
      <c r="H117" s="97" t="s">
        <v>19</v>
      </c>
      <c r="I117" s="98"/>
      <c r="J117" s="98"/>
      <c r="K117" s="98"/>
      <c r="L117" s="98"/>
      <c r="M117" s="98"/>
      <c r="N117" s="97" t="s">
        <v>19</v>
      </c>
      <c r="O117" s="98"/>
      <c r="P117" s="98"/>
      <c r="Q117" s="100"/>
      <c r="R117" s="101"/>
    </row>
    <row r="118" spans="1:18" s="4" customFormat="1" thickBot="1" x14ac:dyDescent="0.25">
      <c r="A118" s="42"/>
      <c r="B118" s="51" t="s">
        <v>24</v>
      </c>
      <c r="C118" s="9"/>
      <c r="D118" s="3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s="4" customFormat="1" ht="23.25" thickBot="1" x14ac:dyDescent="0.25">
      <c r="A119" s="32" t="s">
        <v>13</v>
      </c>
      <c r="B119" s="33">
        <f>B90+B25</f>
        <v>101143500</v>
      </c>
      <c r="C119" s="33"/>
      <c r="D119" s="101"/>
      <c r="E119" s="34"/>
      <c r="F119" s="33"/>
      <c r="G119" s="34"/>
      <c r="H119" s="65">
        <v>0</v>
      </c>
      <c r="I119" s="33"/>
      <c r="J119" s="63"/>
      <c r="K119" s="34"/>
      <c r="L119" s="33"/>
      <c r="M119" s="34"/>
      <c r="N119" s="33">
        <v>0</v>
      </c>
      <c r="O119" s="34"/>
      <c r="P119" s="33"/>
      <c r="Q119" s="34"/>
      <c r="R119" s="33"/>
    </row>
    <row r="120" spans="1:18" s="7" customFormat="1" thickBot="1" x14ac:dyDescent="0.25">
      <c r="A120" s="33" t="str">
        <f t="shared" ref="A120:A129" si="9">A26</f>
        <v>январь</v>
      </c>
      <c r="B120" s="33">
        <f t="shared" ref="B120:B129" si="10">B26+B91</f>
        <v>101143500</v>
      </c>
      <c r="C120" s="33">
        <f t="shared" ref="C120:C129" si="11">C26+C91+C106</f>
        <v>49824875</v>
      </c>
      <c r="D120" s="63">
        <f>D26+D91+D117</f>
        <v>49991875</v>
      </c>
      <c r="E120" s="33">
        <f t="shared" ref="E120:E125" si="12">B120+C120-D120</f>
        <v>100976500</v>
      </c>
      <c r="F120" s="34">
        <f t="shared" ref="F120:H129" si="13">F26</f>
        <v>0</v>
      </c>
      <c r="G120" s="33">
        <f t="shared" si="13"/>
        <v>7.75</v>
      </c>
      <c r="H120" s="34">
        <f t="shared" si="13"/>
        <v>0</v>
      </c>
      <c r="I120" s="33">
        <f>I26+I91+I116</f>
        <v>0</v>
      </c>
      <c r="J120" s="63">
        <f t="shared" ref="J120:J125" si="14">I120</f>
        <v>0</v>
      </c>
      <c r="K120" s="33">
        <f t="shared" ref="K120:R129" si="15">K26</f>
        <v>0</v>
      </c>
      <c r="L120" s="34">
        <f t="shared" si="15"/>
        <v>0</v>
      </c>
      <c r="M120" s="33">
        <f t="shared" si="15"/>
        <v>0</v>
      </c>
      <c r="N120" s="34">
        <f t="shared" si="15"/>
        <v>0</v>
      </c>
      <c r="O120" s="33">
        <f t="shared" si="15"/>
        <v>0</v>
      </c>
      <c r="P120" s="34">
        <f t="shared" si="15"/>
        <v>0</v>
      </c>
      <c r="Q120" s="33">
        <f t="shared" si="15"/>
        <v>0</v>
      </c>
      <c r="R120" s="33">
        <f t="shared" si="15"/>
        <v>0</v>
      </c>
    </row>
    <row r="121" spans="1:18" s="7" customFormat="1" thickBot="1" x14ac:dyDescent="0.25">
      <c r="A121" s="33" t="str">
        <f t="shared" si="9"/>
        <v>февраль</v>
      </c>
      <c r="B121" s="33">
        <f t="shared" si="10"/>
        <v>100976500</v>
      </c>
      <c r="C121" s="33">
        <f t="shared" si="11"/>
        <v>0</v>
      </c>
      <c r="D121" s="63">
        <f>D27+D92+D118</f>
        <v>167000</v>
      </c>
      <c r="E121" s="33">
        <f t="shared" si="12"/>
        <v>100809500</v>
      </c>
      <c r="F121" s="34">
        <f t="shared" si="13"/>
        <v>0</v>
      </c>
      <c r="G121" s="33">
        <f t="shared" si="13"/>
        <v>7.75</v>
      </c>
      <c r="H121" s="34">
        <f t="shared" si="13"/>
        <v>0</v>
      </c>
      <c r="I121" s="33">
        <f>I27+I92+I117</f>
        <v>813294.73</v>
      </c>
      <c r="J121" s="63">
        <f t="shared" si="14"/>
        <v>813294.73</v>
      </c>
      <c r="K121" s="33">
        <f t="shared" si="15"/>
        <v>0</v>
      </c>
      <c r="L121" s="34">
        <f t="shared" si="15"/>
        <v>0</v>
      </c>
      <c r="M121" s="33">
        <f t="shared" si="15"/>
        <v>0</v>
      </c>
      <c r="N121" s="34">
        <f t="shared" si="15"/>
        <v>0</v>
      </c>
      <c r="O121" s="33">
        <f t="shared" si="15"/>
        <v>0</v>
      </c>
      <c r="P121" s="34">
        <f t="shared" si="15"/>
        <v>0</v>
      </c>
      <c r="Q121" s="33">
        <f t="shared" si="15"/>
        <v>0</v>
      </c>
      <c r="R121" s="33">
        <f t="shared" si="15"/>
        <v>0</v>
      </c>
    </row>
    <row r="122" spans="1:18" s="7" customFormat="1" thickBot="1" x14ac:dyDescent="0.25">
      <c r="A122" s="33" t="str">
        <f t="shared" si="9"/>
        <v>март</v>
      </c>
      <c r="B122" s="33">
        <f t="shared" si="10"/>
        <v>100809500</v>
      </c>
      <c r="C122" s="33">
        <f t="shared" si="11"/>
        <v>0</v>
      </c>
      <c r="D122" s="63">
        <f>D28+D93+D119</f>
        <v>167000</v>
      </c>
      <c r="E122" s="33">
        <f t="shared" si="12"/>
        <v>100642500</v>
      </c>
      <c r="F122" s="34">
        <f t="shared" si="13"/>
        <v>0</v>
      </c>
      <c r="G122" s="33">
        <f t="shared" si="13"/>
        <v>7.75</v>
      </c>
      <c r="H122" s="34">
        <f t="shared" si="13"/>
        <v>0</v>
      </c>
      <c r="I122" s="33">
        <f>I28+I93+I118</f>
        <v>190203.47</v>
      </c>
      <c r="J122" s="63">
        <f t="shared" si="14"/>
        <v>190203.47</v>
      </c>
      <c r="K122" s="33">
        <f t="shared" si="15"/>
        <v>0</v>
      </c>
      <c r="L122" s="34">
        <f t="shared" si="15"/>
        <v>0</v>
      </c>
      <c r="M122" s="33">
        <f t="shared" si="15"/>
        <v>0</v>
      </c>
      <c r="N122" s="34">
        <f t="shared" si="15"/>
        <v>0</v>
      </c>
      <c r="O122" s="33">
        <f t="shared" si="15"/>
        <v>0</v>
      </c>
      <c r="P122" s="34">
        <f t="shared" si="15"/>
        <v>0</v>
      </c>
      <c r="Q122" s="33">
        <f t="shared" si="15"/>
        <v>0</v>
      </c>
      <c r="R122" s="33">
        <f t="shared" si="15"/>
        <v>0</v>
      </c>
    </row>
    <row r="123" spans="1:18" s="7" customFormat="1" thickBot="1" x14ac:dyDescent="0.25">
      <c r="A123" s="33" t="str">
        <f t="shared" si="9"/>
        <v>апрель</v>
      </c>
      <c r="B123" s="33">
        <f t="shared" si="10"/>
        <v>100642500</v>
      </c>
      <c r="C123" s="33">
        <f t="shared" si="11"/>
        <v>0</v>
      </c>
      <c r="D123" s="63">
        <f t="shared" ref="D123:D129" si="16">D109+D94+D29</f>
        <v>167000</v>
      </c>
      <c r="E123" s="33">
        <f t="shared" si="12"/>
        <v>100475500</v>
      </c>
      <c r="F123" s="34">
        <f t="shared" si="13"/>
        <v>0</v>
      </c>
      <c r="G123" s="33">
        <f t="shared" si="13"/>
        <v>7.75</v>
      </c>
      <c r="H123" s="34">
        <f t="shared" si="13"/>
        <v>0</v>
      </c>
      <c r="I123" s="33">
        <f t="shared" ref="I123:I129" si="17">I29+I94+I109</f>
        <v>1566925.16</v>
      </c>
      <c r="J123" s="63">
        <f t="shared" si="14"/>
        <v>1566925.16</v>
      </c>
      <c r="K123" s="33">
        <f t="shared" si="15"/>
        <v>0</v>
      </c>
      <c r="L123" s="34">
        <f t="shared" si="15"/>
        <v>0</v>
      </c>
      <c r="M123" s="33">
        <f t="shared" si="15"/>
        <v>0</v>
      </c>
      <c r="N123" s="34">
        <f t="shared" si="15"/>
        <v>0</v>
      </c>
      <c r="O123" s="33">
        <f t="shared" si="15"/>
        <v>0</v>
      </c>
      <c r="P123" s="34">
        <f t="shared" si="15"/>
        <v>0</v>
      </c>
      <c r="Q123" s="33">
        <f t="shared" si="15"/>
        <v>0</v>
      </c>
      <c r="R123" s="33">
        <f t="shared" si="15"/>
        <v>0</v>
      </c>
    </row>
    <row r="124" spans="1:18" s="7" customFormat="1" thickBot="1" x14ac:dyDescent="0.25">
      <c r="A124" s="33" t="str">
        <f t="shared" si="9"/>
        <v>май</v>
      </c>
      <c r="B124" s="33">
        <f t="shared" si="10"/>
        <v>100475500</v>
      </c>
      <c r="C124" s="33">
        <f t="shared" si="11"/>
        <v>0</v>
      </c>
      <c r="D124" s="63">
        <f t="shared" si="16"/>
        <v>167000</v>
      </c>
      <c r="E124" s="33">
        <f t="shared" si="12"/>
        <v>100308500</v>
      </c>
      <c r="F124" s="34">
        <f t="shared" si="13"/>
        <v>0</v>
      </c>
      <c r="G124" s="33">
        <f t="shared" si="13"/>
        <v>7.75</v>
      </c>
      <c r="H124" s="34">
        <f t="shared" si="13"/>
        <v>0</v>
      </c>
      <c r="I124" s="33">
        <f t="shared" si="17"/>
        <v>817001.85</v>
      </c>
      <c r="J124" s="63">
        <f t="shared" si="14"/>
        <v>817001.85</v>
      </c>
      <c r="K124" s="33">
        <f t="shared" si="15"/>
        <v>0</v>
      </c>
      <c r="L124" s="34">
        <f t="shared" si="15"/>
        <v>0</v>
      </c>
      <c r="M124" s="33">
        <f t="shared" si="15"/>
        <v>0</v>
      </c>
      <c r="N124" s="34">
        <f t="shared" si="15"/>
        <v>0</v>
      </c>
      <c r="O124" s="33">
        <f t="shared" si="15"/>
        <v>0</v>
      </c>
      <c r="P124" s="34">
        <f t="shared" si="15"/>
        <v>0</v>
      </c>
      <c r="Q124" s="33">
        <f t="shared" si="15"/>
        <v>0</v>
      </c>
      <c r="R124" s="33">
        <f t="shared" si="15"/>
        <v>0</v>
      </c>
    </row>
    <row r="125" spans="1:18" s="7" customFormat="1" thickBot="1" x14ac:dyDescent="0.25">
      <c r="A125" s="33" t="str">
        <f t="shared" si="9"/>
        <v>июнь</v>
      </c>
      <c r="B125" s="33">
        <f t="shared" si="10"/>
        <v>100308500</v>
      </c>
      <c r="C125" s="33">
        <f t="shared" si="11"/>
        <v>0</v>
      </c>
      <c r="D125" s="63">
        <f t="shared" si="16"/>
        <v>167000</v>
      </c>
      <c r="E125" s="33">
        <f t="shared" si="12"/>
        <v>100141500</v>
      </c>
      <c r="F125" s="34">
        <f t="shared" si="13"/>
        <v>0</v>
      </c>
      <c r="G125" s="33">
        <f t="shared" si="13"/>
        <v>7.75</v>
      </c>
      <c r="H125" s="34">
        <f t="shared" si="13"/>
        <v>0</v>
      </c>
      <c r="I125" s="33">
        <f t="shared" si="17"/>
        <v>102994.54</v>
      </c>
      <c r="J125" s="63">
        <f t="shared" si="14"/>
        <v>102994.54</v>
      </c>
      <c r="K125" s="33">
        <f t="shared" si="15"/>
        <v>0</v>
      </c>
      <c r="L125" s="34">
        <f t="shared" si="15"/>
        <v>0</v>
      </c>
      <c r="M125" s="33">
        <f t="shared" si="15"/>
        <v>0</v>
      </c>
      <c r="N125" s="34">
        <f t="shared" si="15"/>
        <v>0</v>
      </c>
      <c r="O125" s="33">
        <f t="shared" si="15"/>
        <v>0</v>
      </c>
      <c r="P125" s="34">
        <f t="shared" si="15"/>
        <v>0</v>
      </c>
      <c r="Q125" s="33">
        <f t="shared" si="15"/>
        <v>0</v>
      </c>
      <c r="R125" s="33">
        <f t="shared" si="15"/>
        <v>0</v>
      </c>
    </row>
    <row r="126" spans="1:18" s="7" customFormat="1" thickBot="1" x14ac:dyDescent="0.25">
      <c r="A126" s="33" t="str">
        <f t="shared" si="9"/>
        <v>июль</v>
      </c>
      <c r="B126" s="33">
        <f t="shared" si="10"/>
        <v>100141500</v>
      </c>
      <c r="C126" s="33">
        <f t="shared" si="11"/>
        <v>0</v>
      </c>
      <c r="D126" s="63">
        <f t="shared" si="16"/>
        <v>167000</v>
      </c>
      <c r="E126" s="33">
        <f>B126+C126-D126</f>
        <v>99974500</v>
      </c>
      <c r="F126" s="34">
        <f t="shared" si="13"/>
        <v>0</v>
      </c>
      <c r="G126" s="33">
        <f t="shared" si="13"/>
        <v>7.75</v>
      </c>
      <c r="H126" s="34">
        <f t="shared" si="13"/>
        <v>0</v>
      </c>
      <c r="I126" s="33">
        <f t="shared" si="17"/>
        <v>98476.67</v>
      </c>
      <c r="J126" s="63">
        <f>I126</f>
        <v>98476.67</v>
      </c>
      <c r="K126" s="33">
        <f t="shared" si="15"/>
        <v>0</v>
      </c>
      <c r="L126" s="34">
        <f t="shared" si="15"/>
        <v>0</v>
      </c>
      <c r="M126" s="33">
        <f t="shared" si="15"/>
        <v>0</v>
      </c>
      <c r="N126" s="34">
        <f t="shared" si="15"/>
        <v>0</v>
      </c>
      <c r="O126" s="33">
        <f t="shared" si="15"/>
        <v>0</v>
      </c>
      <c r="P126" s="34">
        <f t="shared" si="15"/>
        <v>0</v>
      </c>
      <c r="Q126" s="33">
        <f t="shared" si="15"/>
        <v>0</v>
      </c>
      <c r="R126" s="33">
        <f t="shared" si="15"/>
        <v>0</v>
      </c>
    </row>
    <row r="127" spans="1:18" s="7" customFormat="1" thickBot="1" x14ac:dyDescent="0.25">
      <c r="A127" s="33" t="str">
        <f t="shared" si="9"/>
        <v>август</v>
      </c>
      <c r="B127" s="33">
        <f t="shared" si="10"/>
        <v>99974500</v>
      </c>
      <c r="C127" s="33">
        <f t="shared" si="11"/>
        <v>0</v>
      </c>
      <c r="D127" s="63">
        <f t="shared" si="16"/>
        <v>167000</v>
      </c>
      <c r="E127" s="33">
        <f>B127+C127-D127</f>
        <v>99807500</v>
      </c>
      <c r="F127" s="34">
        <f t="shared" si="13"/>
        <v>0</v>
      </c>
      <c r="G127" s="33">
        <f t="shared" si="13"/>
        <v>7.75</v>
      </c>
      <c r="H127" s="34">
        <f t="shared" si="13"/>
        <v>0</v>
      </c>
      <c r="I127" s="33">
        <f t="shared" si="17"/>
        <v>1035783.86</v>
      </c>
      <c r="J127" s="63">
        <f>I127</f>
        <v>1035783.86</v>
      </c>
      <c r="K127" s="33">
        <f t="shared" si="15"/>
        <v>0</v>
      </c>
      <c r="L127" s="34">
        <f t="shared" si="15"/>
        <v>0</v>
      </c>
      <c r="M127" s="33">
        <f t="shared" si="15"/>
        <v>0</v>
      </c>
      <c r="N127" s="34">
        <f t="shared" si="15"/>
        <v>0</v>
      </c>
      <c r="O127" s="33">
        <f t="shared" si="15"/>
        <v>0</v>
      </c>
      <c r="P127" s="34">
        <f t="shared" si="15"/>
        <v>0</v>
      </c>
      <c r="Q127" s="33">
        <f t="shared" si="15"/>
        <v>0</v>
      </c>
      <c r="R127" s="33">
        <f t="shared" si="15"/>
        <v>0</v>
      </c>
    </row>
    <row r="128" spans="1:18" s="7" customFormat="1" thickBot="1" x14ac:dyDescent="0.25">
      <c r="A128" s="33" t="str">
        <f t="shared" si="9"/>
        <v>сентябрь</v>
      </c>
      <c r="B128" s="33">
        <f t="shared" si="10"/>
        <v>99807500</v>
      </c>
      <c r="C128" s="33">
        <f t="shared" si="11"/>
        <v>0</v>
      </c>
      <c r="D128" s="63">
        <f t="shared" si="16"/>
        <v>167000</v>
      </c>
      <c r="E128" s="33">
        <f>B128+C128-D128</f>
        <v>99640500</v>
      </c>
      <c r="F128" s="34">
        <f t="shared" si="13"/>
        <v>0</v>
      </c>
      <c r="G128" s="33">
        <f t="shared" si="13"/>
        <v>7.2</v>
      </c>
      <c r="H128" s="34">
        <f t="shared" si="13"/>
        <v>0</v>
      </c>
      <c r="I128" s="33">
        <f t="shared" si="17"/>
        <v>99599.78</v>
      </c>
      <c r="J128" s="63">
        <f>I128</f>
        <v>99599.78</v>
      </c>
      <c r="K128" s="33">
        <f t="shared" si="15"/>
        <v>0</v>
      </c>
      <c r="L128" s="34">
        <f t="shared" si="15"/>
        <v>0</v>
      </c>
      <c r="M128" s="33">
        <f t="shared" si="15"/>
        <v>0</v>
      </c>
      <c r="N128" s="34">
        <f t="shared" si="15"/>
        <v>0</v>
      </c>
      <c r="O128" s="33">
        <f t="shared" si="15"/>
        <v>0</v>
      </c>
      <c r="P128" s="34">
        <f t="shared" si="15"/>
        <v>0</v>
      </c>
      <c r="Q128" s="33">
        <f t="shared" si="15"/>
        <v>0</v>
      </c>
      <c r="R128" s="33">
        <f t="shared" si="15"/>
        <v>0</v>
      </c>
    </row>
    <row r="129" spans="1:18" s="7" customFormat="1" thickBot="1" x14ac:dyDescent="0.25">
      <c r="A129" s="33" t="str">
        <f t="shared" si="9"/>
        <v>октябрь</v>
      </c>
      <c r="B129" s="33">
        <f t="shared" si="10"/>
        <v>99640500</v>
      </c>
      <c r="C129" s="33">
        <f t="shared" si="11"/>
        <v>0</v>
      </c>
      <c r="D129" s="63">
        <f t="shared" si="16"/>
        <v>167000</v>
      </c>
      <c r="E129" s="33">
        <f>B129+C129-D129</f>
        <v>99473500</v>
      </c>
      <c r="F129" s="34">
        <f t="shared" si="13"/>
        <v>0</v>
      </c>
      <c r="G129" s="33">
        <f t="shared" si="13"/>
        <v>7.2</v>
      </c>
      <c r="H129" s="34">
        <f t="shared" si="13"/>
        <v>0</v>
      </c>
      <c r="I129" s="33">
        <f t="shared" si="17"/>
        <v>746041.52</v>
      </c>
      <c r="J129" s="63">
        <f>I129</f>
        <v>746041.52</v>
      </c>
      <c r="K129" s="33">
        <f t="shared" si="15"/>
        <v>0</v>
      </c>
      <c r="L129" s="34">
        <f t="shared" si="15"/>
        <v>0</v>
      </c>
      <c r="M129" s="33">
        <f t="shared" si="15"/>
        <v>0</v>
      </c>
      <c r="N129" s="34">
        <f t="shared" si="15"/>
        <v>0</v>
      </c>
      <c r="O129" s="33">
        <f t="shared" si="15"/>
        <v>0</v>
      </c>
      <c r="P129" s="34">
        <f t="shared" si="15"/>
        <v>0</v>
      </c>
      <c r="Q129" s="33">
        <f t="shared" si="15"/>
        <v>0</v>
      </c>
      <c r="R129" s="33">
        <f t="shared" si="15"/>
        <v>0</v>
      </c>
    </row>
    <row r="130" spans="1:18" s="4" customFormat="1" thickBot="1" x14ac:dyDescent="0.25">
      <c r="A130" s="43" t="s">
        <v>20</v>
      </c>
      <c r="B130" s="44" t="s">
        <v>19</v>
      </c>
      <c r="C130" s="37">
        <f>SUM(C120:C129)</f>
        <v>49824875</v>
      </c>
      <c r="D130" s="64">
        <f>SUM(D120:D129)</f>
        <v>51494875</v>
      </c>
      <c r="E130" s="41">
        <f>B119+C130-D130</f>
        <v>99473500</v>
      </c>
      <c r="F130" s="37">
        <v>0</v>
      </c>
      <c r="G130" s="41"/>
      <c r="H130" s="66" t="s">
        <v>19</v>
      </c>
      <c r="I130" s="37">
        <f>SUM(I120:I129)</f>
        <v>5470321.5800000001</v>
      </c>
      <c r="J130" s="64">
        <f>SUM(J120:J129)</f>
        <v>5470321.5800000001</v>
      </c>
      <c r="K130" s="52">
        <f>K120</f>
        <v>0</v>
      </c>
      <c r="L130" s="53">
        <f>L120</f>
        <v>0</v>
      </c>
      <c r="M130" s="41"/>
      <c r="N130" s="44" t="s">
        <v>19</v>
      </c>
      <c r="O130" s="41">
        <f>SUM(O120:O120)</f>
        <v>0</v>
      </c>
      <c r="P130" s="37">
        <f>SUM(P120:P120)</f>
        <v>0</v>
      </c>
      <c r="Q130" s="41">
        <v>0</v>
      </c>
      <c r="R130" s="40">
        <v>0</v>
      </c>
    </row>
    <row r="131" spans="1:18" s="4" customFormat="1" ht="27" customHeight="1" thickBot="1" x14ac:dyDescent="0.25">
      <c r="A131" s="45" t="s">
        <v>29</v>
      </c>
      <c r="B131" s="46" t="s">
        <v>19</v>
      </c>
      <c r="C131" s="47"/>
      <c r="D131" s="102"/>
      <c r="E131" s="47"/>
      <c r="F131" s="48"/>
      <c r="G131" s="47"/>
      <c r="H131" s="46" t="s">
        <v>19</v>
      </c>
      <c r="I131" s="47"/>
      <c r="J131" s="48"/>
      <c r="K131" s="47"/>
      <c r="L131" s="48"/>
      <c r="M131" s="47"/>
      <c r="N131" s="46" t="s">
        <v>19</v>
      </c>
      <c r="O131" s="47"/>
      <c r="P131" s="48"/>
      <c r="Q131" s="47"/>
      <c r="R131" s="48"/>
    </row>
    <row r="132" spans="1:18" s="4" customFormat="1" ht="12" x14ac:dyDescent="0.2">
      <c r="A132" s="9"/>
      <c r="B132" s="11" t="s">
        <v>25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s="4" customFormat="1" thickBot="1" x14ac:dyDescent="0.25">
      <c r="A133" s="42"/>
      <c r="B133" s="42" t="s">
        <v>17</v>
      </c>
      <c r="C133" s="9"/>
      <c r="D133" s="6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s="4" customFormat="1" ht="23.25" thickBot="1" x14ac:dyDescent="0.25">
      <c r="A134" s="78" t="s">
        <v>13</v>
      </c>
      <c r="B134" s="79">
        <v>0</v>
      </c>
      <c r="C134" s="79"/>
      <c r="D134" s="94"/>
      <c r="E134" s="79"/>
      <c r="F134" s="79"/>
      <c r="G134" s="79"/>
      <c r="H134" s="79">
        <v>0</v>
      </c>
      <c r="I134" s="79"/>
      <c r="J134" s="79"/>
      <c r="K134" s="79"/>
      <c r="L134" s="79"/>
      <c r="M134" s="79"/>
      <c r="N134" s="79">
        <v>0</v>
      </c>
      <c r="O134" s="79"/>
      <c r="P134" s="79"/>
      <c r="Q134" s="79"/>
      <c r="R134" s="80"/>
    </row>
    <row r="135" spans="1:18" s="5" customFormat="1" ht="12" x14ac:dyDescent="0.2">
      <c r="A135" s="76" t="s">
        <v>28</v>
      </c>
      <c r="B135" s="105">
        <v>0</v>
      </c>
      <c r="C135" s="105">
        <v>0</v>
      </c>
      <c r="D135" s="105">
        <v>0</v>
      </c>
      <c r="E135" s="105">
        <v>0</v>
      </c>
      <c r="F135" s="105">
        <v>0</v>
      </c>
      <c r="G135" s="105"/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/>
      <c r="N135" s="105">
        <v>0</v>
      </c>
      <c r="O135" s="105">
        <v>0</v>
      </c>
      <c r="P135" s="105">
        <v>0</v>
      </c>
      <c r="Q135" s="105">
        <v>0</v>
      </c>
      <c r="R135" s="106">
        <v>0</v>
      </c>
    </row>
    <row r="136" spans="1:18" s="5" customFormat="1" ht="12" x14ac:dyDescent="0.2">
      <c r="A136" s="76" t="s">
        <v>39</v>
      </c>
      <c r="B136" s="105">
        <v>0</v>
      </c>
      <c r="C136" s="105">
        <v>0</v>
      </c>
      <c r="D136" s="105">
        <v>0</v>
      </c>
      <c r="E136" s="105">
        <v>0</v>
      </c>
      <c r="F136" s="105">
        <v>0</v>
      </c>
      <c r="G136" s="105"/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/>
      <c r="N136" s="105">
        <v>0</v>
      </c>
      <c r="O136" s="105">
        <v>0</v>
      </c>
      <c r="P136" s="105">
        <v>0</v>
      </c>
      <c r="Q136" s="105">
        <v>0</v>
      </c>
      <c r="R136" s="106">
        <v>0</v>
      </c>
    </row>
    <row r="137" spans="1:18" s="5" customFormat="1" ht="12" x14ac:dyDescent="0.2">
      <c r="A137" s="76" t="s">
        <v>40</v>
      </c>
      <c r="B137" s="105">
        <v>0</v>
      </c>
      <c r="C137" s="105">
        <v>0</v>
      </c>
      <c r="D137" s="105">
        <v>0</v>
      </c>
      <c r="E137" s="105">
        <v>0</v>
      </c>
      <c r="F137" s="105">
        <v>0</v>
      </c>
      <c r="G137" s="105"/>
      <c r="H137" s="105">
        <v>0</v>
      </c>
      <c r="I137" s="105">
        <v>0</v>
      </c>
      <c r="J137" s="105">
        <v>0</v>
      </c>
      <c r="K137" s="105">
        <v>0</v>
      </c>
      <c r="L137" s="105">
        <v>0</v>
      </c>
      <c r="M137" s="105"/>
      <c r="N137" s="105">
        <v>0</v>
      </c>
      <c r="O137" s="105">
        <v>0</v>
      </c>
      <c r="P137" s="105">
        <v>0</v>
      </c>
      <c r="Q137" s="105">
        <v>0</v>
      </c>
      <c r="R137" s="106">
        <v>0</v>
      </c>
    </row>
    <row r="138" spans="1:18" s="5" customFormat="1" ht="12" x14ac:dyDescent="0.2">
      <c r="A138" s="76" t="s">
        <v>43</v>
      </c>
      <c r="B138" s="105">
        <v>0</v>
      </c>
      <c r="C138" s="105">
        <v>0</v>
      </c>
      <c r="D138" s="105">
        <v>0</v>
      </c>
      <c r="E138" s="105">
        <v>0</v>
      </c>
      <c r="F138" s="105">
        <v>0</v>
      </c>
      <c r="G138" s="105"/>
      <c r="H138" s="105">
        <v>0</v>
      </c>
      <c r="I138" s="105">
        <v>0</v>
      </c>
      <c r="J138" s="105">
        <v>0</v>
      </c>
      <c r="K138" s="105">
        <v>0</v>
      </c>
      <c r="L138" s="105">
        <v>0</v>
      </c>
      <c r="M138" s="105"/>
      <c r="N138" s="105">
        <v>0</v>
      </c>
      <c r="O138" s="105">
        <v>0</v>
      </c>
      <c r="P138" s="105">
        <v>0</v>
      </c>
      <c r="Q138" s="105">
        <v>0</v>
      </c>
      <c r="R138" s="106">
        <v>0</v>
      </c>
    </row>
    <row r="139" spans="1:18" s="5" customFormat="1" ht="12" x14ac:dyDescent="0.2">
      <c r="A139" s="76" t="s">
        <v>44</v>
      </c>
      <c r="B139" s="105">
        <v>0</v>
      </c>
      <c r="C139" s="105">
        <v>0</v>
      </c>
      <c r="D139" s="105">
        <v>0</v>
      </c>
      <c r="E139" s="105">
        <v>0</v>
      </c>
      <c r="F139" s="105">
        <v>0</v>
      </c>
      <c r="G139" s="105"/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5"/>
      <c r="N139" s="105">
        <v>0</v>
      </c>
      <c r="O139" s="105">
        <v>0</v>
      </c>
      <c r="P139" s="105">
        <v>0</v>
      </c>
      <c r="Q139" s="105">
        <v>0</v>
      </c>
      <c r="R139" s="106">
        <v>0</v>
      </c>
    </row>
    <row r="140" spans="1:18" s="5" customFormat="1" ht="12" x14ac:dyDescent="0.2">
      <c r="A140" s="76" t="s">
        <v>45</v>
      </c>
      <c r="B140" s="105">
        <v>0</v>
      </c>
      <c r="C140" s="105">
        <v>0</v>
      </c>
      <c r="D140" s="105">
        <v>0</v>
      </c>
      <c r="E140" s="105">
        <v>0</v>
      </c>
      <c r="F140" s="105">
        <v>0</v>
      </c>
      <c r="G140" s="105"/>
      <c r="H140" s="105">
        <v>0</v>
      </c>
      <c r="I140" s="105">
        <v>0</v>
      </c>
      <c r="J140" s="105">
        <v>0</v>
      </c>
      <c r="K140" s="105">
        <v>0</v>
      </c>
      <c r="L140" s="105">
        <v>0</v>
      </c>
      <c r="M140" s="105"/>
      <c r="N140" s="105">
        <v>0</v>
      </c>
      <c r="O140" s="105">
        <v>0</v>
      </c>
      <c r="P140" s="105">
        <v>0</v>
      </c>
      <c r="Q140" s="105">
        <v>0</v>
      </c>
      <c r="R140" s="106">
        <v>0</v>
      </c>
    </row>
    <row r="141" spans="1:18" s="5" customFormat="1" ht="12" x14ac:dyDescent="0.2">
      <c r="A141" s="76" t="s">
        <v>46</v>
      </c>
      <c r="B141" s="105">
        <v>0</v>
      </c>
      <c r="C141" s="105">
        <v>0</v>
      </c>
      <c r="D141" s="105">
        <v>0</v>
      </c>
      <c r="E141" s="105">
        <v>0</v>
      </c>
      <c r="F141" s="105">
        <v>0</v>
      </c>
      <c r="G141" s="105"/>
      <c r="H141" s="105">
        <v>0</v>
      </c>
      <c r="I141" s="105">
        <v>0</v>
      </c>
      <c r="J141" s="105">
        <v>0</v>
      </c>
      <c r="K141" s="105">
        <v>0</v>
      </c>
      <c r="L141" s="105">
        <v>0</v>
      </c>
      <c r="M141" s="105"/>
      <c r="N141" s="105">
        <v>0</v>
      </c>
      <c r="O141" s="105">
        <v>0</v>
      </c>
      <c r="P141" s="105">
        <v>0</v>
      </c>
      <c r="Q141" s="105">
        <v>0</v>
      </c>
      <c r="R141" s="106">
        <v>0</v>
      </c>
    </row>
    <row r="142" spans="1:18" s="5" customFormat="1" ht="12" x14ac:dyDescent="0.2">
      <c r="A142" s="76" t="s">
        <v>47</v>
      </c>
      <c r="B142" s="105">
        <v>0</v>
      </c>
      <c r="C142" s="105">
        <v>0</v>
      </c>
      <c r="D142" s="105">
        <v>0</v>
      </c>
      <c r="E142" s="105">
        <v>0</v>
      </c>
      <c r="F142" s="105">
        <v>0</v>
      </c>
      <c r="G142" s="105"/>
      <c r="H142" s="105">
        <v>0</v>
      </c>
      <c r="I142" s="105">
        <v>0</v>
      </c>
      <c r="J142" s="105">
        <v>0</v>
      </c>
      <c r="K142" s="105">
        <v>0</v>
      </c>
      <c r="L142" s="105">
        <v>0</v>
      </c>
      <c r="M142" s="105"/>
      <c r="N142" s="105">
        <v>0</v>
      </c>
      <c r="O142" s="105">
        <v>0</v>
      </c>
      <c r="P142" s="105">
        <v>0</v>
      </c>
      <c r="Q142" s="105">
        <v>0</v>
      </c>
      <c r="R142" s="106">
        <v>0</v>
      </c>
    </row>
    <row r="143" spans="1:18" s="5" customFormat="1" ht="12" x14ac:dyDescent="0.2">
      <c r="A143" s="76" t="s">
        <v>48</v>
      </c>
      <c r="B143" s="105">
        <v>0</v>
      </c>
      <c r="C143" s="105">
        <v>0</v>
      </c>
      <c r="D143" s="105">
        <v>0</v>
      </c>
      <c r="E143" s="105">
        <v>0</v>
      </c>
      <c r="F143" s="105">
        <v>0</v>
      </c>
      <c r="G143" s="105"/>
      <c r="H143" s="105">
        <v>0</v>
      </c>
      <c r="I143" s="105">
        <v>0</v>
      </c>
      <c r="J143" s="105">
        <v>0</v>
      </c>
      <c r="K143" s="105">
        <v>0</v>
      </c>
      <c r="L143" s="105">
        <v>0</v>
      </c>
      <c r="M143" s="105"/>
      <c r="N143" s="105">
        <v>0</v>
      </c>
      <c r="O143" s="105">
        <v>0</v>
      </c>
      <c r="P143" s="105">
        <v>0</v>
      </c>
      <c r="Q143" s="105">
        <v>0</v>
      </c>
      <c r="R143" s="106">
        <v>0</v>
      </c>
    </row>
    <row r="144" spans="1:18" s="5" customFormat="1" thickBot="1" x14ac:dyDescent="0.25">
      <c r="A144" s="76" t="s">
        <v>50</v>
      </c>
      <c r="B144" s="105">
        <v>0</v>
      </c>
      <c r="C144" s="105">
        <v>0</v>
      </c>
      <c r="D144" s="105">
        <v>0</v>
      </c>
      <c r="E144" s="105">
        <v>0</v>
      </c>
      <c r="F144" s="105">
        <v>0</v>
      </c>
      <c r="G144" s="105"/>
      <c r="H144" s="105">
        <v>0</v>
      </c>
      <c r="I144" s="105">
        <v>0</v>
      </c>
      <c r="J144" s="105">
        <v>0</v>
      </c>
      <c r="K144" s="105">
        <v>0</v>
      </c>
      <c r="L144" s="105">
        <v>0</v>
      </c>
      <c r="M144" s="105"/>
      <c r="N144" s="105">
        <v>0</v>
      </c>
      <c r="O144" s="105">
        <v>0</v>
      </c>
      <c r="P144" s="105">
        <v>0</v>
      </c>
      <c r="Q144" s="105">
        <v>0</v>
      </c>
      <c r="R144" s="106">
        <v>0</v>
      </c>
    </row>
    <row r="145" spans="1:256" s="6" customFormat="1" thickBot="1" x14ac:dyDescent="0.25">
      <c r="A145" s="71" t="s">
        <v>20</v>
      </c>
      <c r="B145" s="74" t="s">
        <v>19</v>
      </c>
      <c r="C145" s="53">
        <f>SUM(C135:C135)</f>
        <v>0</v>
      </c>
      <c r="D145" s="53">
        <f>SUM(D135:D135)</f>
        <v>0</v>
      </c>
      <c r="E145" s="53">
        <f>B134+C145-D145</f>
        <v>0</v>
      </c>
      <c r="F145" s="53">
        <v>0</v>
      </c>
      <c r="G145" s="75"/>
      <c r="H145" s="74" t="s">
        <v>19</v>
      </c>
      <c r="I145" s="53">
        <f>SUM(I135:I135)</f>
        <v>0</v>
      </c>
      <c r="J145" s="53">
        <f>SUM(J135:J135)</f>
        <v>0</v>
      </c>
      <c r="K145" s="53">
        <v>0</v>
      </c>
      <c r="L145" s="53">
        <v>0</v>
      </c>
      <c r="M145" s="75"/>
      <c r="N145" s="74" t="s">
        <v>19</v>
      </c>
      <c r="O145" s="53">
        <v>0</v>
      </c>
      <c r="P145" s="53">
        <v>0</v>
      </c>
      <c r="Q145" s="53">
        <v>0</v>
      </c>
      <c r="R145" s="73">
        <v>0</v>
      </c>
      <c r="IV145" s="6">
        <f>SUM(C145:IU145)</f>
        <v>0</v>
      </c>
    </row>
    <row r="146" spans="1:256" s="6" customFormat="1" ht="28.5" customHeight="1" thickBot="1" x14ac:dyDescent="0.25">
      <c r="A146" s="96" t="s">
        <v>29</v>
      </c>
      <c r="B146" s="97" t="s">
        <v>19</v>
      </c>
      <c r="C146" s="98"/>
      <c r="D146" s="99"/>
      <c r="E146" s="98"/>
      <c r="F146" s="98"/>
      <c r="G146" s="98"/>
      <c r="H146" s="97" t="s">
        <v>19</v>
      </c>
      <c r="I146" s="98"/>
      <c r="J146" s="98"/>
      <c r="K146" s="98"/>
      <c r="L146" s="98"/>
      <c r="M146" s="98"/>
      <c r="N146" s="97" t="s">
        <v>19</v>
      </c>
      <c r="O146" s="98"/>
      <c r="P146" s="98"/>
      <c r="Q146" s="98"/>
      <c r="R146" s="100"/>
    </row>
    <row r="147" spans="1:256" s="6" customFormat="1" thickBot="1" x14ac:dyDescent="0.25">
      <c r="A147" s="129" t="s">
        <v>26</v>
      </c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1:256" s="6" customFormat="1" ht="23.25" thickBot="1" x14ac:dyDescent="0.25">
      <c r="A148" s="54" t="s">
        <v>13</v>
      </c>
      <c r="B148" s="33">
        <f t="shared" ref="B148:B158" si="18">B119</f>
        <v>101143500</v>
      </c>
      <c r="C148" s="34"/>
      <c r="D148" s="48"/>
      <c r="E148" s="34"/>
      <c r="F148" s="33"/>
      <c r="G148" s="34"/>
      <c r="H148" s="33"/>
      <c r="I148" s="34">
        <v>0</v>
      </c>
      <c r="J148" s="33"/>
      <c r="K148" s="34"/>
      <c r="L148" s="33"/>
      <c r="M148" s="34"/>
      <c r="N148" s="33">
        <v>0</v>
      </c>
      <c r="O148" s="34"/>
      <c r="P148" s="33"/>
      <c r="Q148" s="34"/>
      <c r="R148" s="33"/>
    </row>
    <row r="149" spans="1:256" s="6" customFormat="1" thickBot="1" x14ac:dyDescent="0.25">
      <c r="A149" s="55" t="s">
        <v>15</v>
      </c>
      <c r="B149" s="35">
        <f t="shared" si="18"/>
        <v>101143500</v>
      </c>
      <c r="C149" s="56">
        <f t="shared" ref="C149:F158" si="19">C120</f>
        <v>49824875</v>
      </c>
      <c r="D149" s="56">
        <f t="shared" si="19"/>
        <v>49991875</v>
      </c>
      <c r="E149" s="35">
        <f t="shared" si="19"/>
        <v>100976500</v>
      </c>
      <c r="F149" s="35">
        <f t="shared" si="19"/>
        <v>0</v>
      </c>
      <c r="G149" s="35"/>
      <c r="H149" s="35">
        <f t="shared" ref="H149:L158" si="20">H120</f>
        <v>0</v>
      </c>
      <c r="I149" s="35">
        <f t="shared" si="20"/>
        <v>0</v>
      </c>
      <c r="J149" s="35">
        <f t="shared" si="20"/>
        <v>0</v>
      </c>
      <c r="K149" s="35">
        <f t="shared" si="20"/>
        <v>0</v>
      </c>
      <c r="L149" s="35">
        <f t="shared" si="20"/>
        <v>0</v>
      </c>
      <c r="M149" s="35"/>
      <c r="N149" s="35">
        <f t="shared" ref="N149:R158" si="21">N120</f>
        <v>0</v>
      </c>
      <c r="O149" s="35">
        <f t="shared" si="21"/>
        <v>0</v>
      </c>
      <c r="P149" s="34">
        <f t="shared" si="21"/>
        <v>0</v>
      </c>
      <c r="Q149" s="35">
        <f t="shared" si="21"/>
        <v>0</v>
      </c>
      <c r="R149" s="35">
        <f t="shared" si="21"/>
        <v>0</v>
      </c>
    </row>
    <row r="150" spans="1:256" s="6" customFormat="1" thickBot="1" x14ac:dyDescent="0.25">
      <c r="A150" s="55" t="s">
        <v>39</v>
      </c>
      <c r="B150" s="35">
        <f t="shared" si="18"/>
        <v>100976500</v>
      </c>
      <c r="C150" s="56">
        <f t="shared" si="19"/>
        <v>0</v>
      </c>
      <c r="D150" s="56">
        <f t="shared" si="19"/>
        <v>167000</v>
      </c>
      <c r="E150" s="35">
        <f t="shared" si="19"/>
        <v>100809500</v>
      </c>
      <c r="F150" s="35">
        <f t="shared" si="19"/>
        <v>0</v>
      </c>
      <c r="G150" s="35"/>
      <c r="H150" s="35">
        <f t="shared" si="20"/>
        <v>0</v>
      </c>
      <c r="I150" s="35">
        <f t="shared" si="20"/>
        <v>813294.73</v>
      </c>
      <c r="J150" s="35">
        <f t="shared" si="20"/>
        <v>813294.73</v>
      </c>
      <c r="K150" s="35">
        <f t="shared" si="20"/>
        <v>0</v>
      </c>
      <c r="L150" s="35">
        <f t="shared" si="20"/>
        <v>0</v>
      </c>
      <c r="M150" s="35"/>
      <c r="N150" s="35">
        <f t="shared" si="21"/>
        <v>0</v>
      </c>
      <c r="O150" s="35">
        <f t="shared" si="21"/>
        <v>0</v>
      </c>
      <c r="P150" s="34">
        <f t="shared" si="21"/>
        <v>0</v>
      </c>
      <c r="Q150" s="35">
        <f t="shared" si="21"/>
        <v>0</v>
      </c>
      <c r="R150" s="35">
        <f t="shared" si="21"/>
        <v>0</v>
      </c>
    </row>
    <row r="151" spans="1:256" s="6" customFormat="1" thickBot="1" x14ac:dyDescent="0.25">
      <c r="A151" s="55" t="s">
        <v>40</v>
      </c>
      <c r="B151" s="35">
        <f t="shared" si="18"/>
        <v>100809500</v>
      </c>
      <c r="C151" s="56">
        <f t="shared" si="19"/>
        <v>0</v>
      </c>
      <c r="D151" s="56">
        <f t="shared" si="19"/>
        <v>167000</v>
      </c>
      <c r="E151" s="35">
        <f t="shared" si="19"/>
        <v>100642500</v>
      </c>
      <c r="F151" s="35">
        <f t="shared" si="19"/>
        <v>0</v>
      </c>
      <c r="G151" s="35"/>
      <c r="H151" s="35">
        <f t="shared" si="20"/>
        <v>0</v>
      </c>
      <c r="I151" s="35">
        <f t="shared" si="20"/>
        <v>190203.47</v>
      </c>
      <c r="J151" s="35">
        <f t="shared" si="20"/>
        <v>190203.47</v>
      </c>
      <c r="K151" s="35">
        <f t="shared" si="20"/>
        <v>0</v>
      </c>
      <c r="L151" s="35">
        <f t="shared" si="20"/>
        <v>0</v>
      </c>
      <c r="M151" s="35"/>
      <c r="N151" s="35">
        <f t="shared" si="21"/>
        <v>0</v>
      </c>
      <c r="O151" s="35">
        <f t="shared" si="21"/>
        <v>0</v>
      </c>
      <c r="P151" s="34">
        <f t="shared" si="21"/>
        <v>0</v>
      </c>
      <c r="Q151" s="35">
        <f t="shared" si="21"/>
        <v>0</v>
      </c>
      <c r="R151" s="35">
        <f t="shared" si="21"/>
        <v>0</v>
      </c>
    </row>
    <row r="152" spans="1:256" s="6" customFormat="1" thickBot="1" x14ac:dyDescent="0.25">
      <c r="A152" s="55" t="s">
        <v>43</v>
      </c>
      <c r="B152" s="35">
        <f t="shared" si="18"/>
        <v>100642500</v>
      </c>
      <c r="C152" s="56">
        <f t="shared" si="19"/>
        <v>0</v>
      </c>
      <c r="D152" s="56">
        <f t="shared" si="19"/>
        <v>167000</v>
      </c>
      <c r="E152" s="35">
        <f t="shared" si="19"/>
        <v>100475500</v>
      </c>
      <c r="F152" s="35">
        <f t="shared" si="19"/>
        <v>0</v>
      </c>
      <c r="G152" s="35"/>
      <c r="H152" s="35">
        <f t="shared" si="20"/>
        <v>0</v>
      </c>
      <c r="I152" s="35">
        <f t="shared" si="20"/>
        <v>1566925.16</v>
      </c>
      <c r="J152" s="35">
        <f t="shared" si="20"/>
        <v>1566925.16</v>
      </c>
      <c r="K152" s="35">
        <f t="shared" si="20"/>
        <v>0</v>
      </c>
      <c r="L152" s="35">
        <f t="shared" si="20"/>
        <v>0</v>
      </c>
      <c r="M152" s="35"/>
      <c r="N152" s="35">
        <f t="shared" si="21"/>
        <v>0</v>
      </c>
      <c r="O152" s="35">
        <f t="shared" si="21"/>
        <v>0</v>
      </c>
      <c r="P152" s="34">
        <f t="shared" si="21"/>
        <v>0</v>
      </c>
      <c r="Q152" s="35">
        <f t="shared" si="21"/>
        <v>0</v>
      </c>
      <c r="R152" s="35">
        <f t="shared" si="21"/>
        <v>0</v>
      </c>
    </row>
    <row r="153" spans="1:256" s="6" customFormat="1" thickBot="1" x14ac:dyDescent="0.25">
      <c r="A153" s="55" t="s">
        <v>44</v>
      </c>
      <c r="B153" s="35">
        <f t="shared" si="18"/>
        <v>100475500</v>
      </c>
      <c r="C153" s="56">
        <f t="shared" si="19"/>
        <v>0</v>
      </c>
      <c r="D153" s="56">
        <f t="shared" si="19"/>
        <v>167000</v>
      </c>
      <c r="E153" s="35">
        <f t="shared" si="19"/>
        <v>100308500</v>
      </c>
      <c r="F153" s="35">
        <f t="shared" si="19"/>
        <v>0</v>
      </c>
      <c r="G153" s="35"/>
      <c r="H153" s="35">
        <f t="shared" si="20"/>
        <v>0</v>
      </c>
      <c r="I153" s="35">
        <f t="shared" si="20"/>
        <v>817001.85</v>
      </c>
      <c r="J153" s="35">
        <f t="shared" si="20"/>
        <v>817001.85</v>
      </c>
      <c r="K153" s="35">
        <f t="shared" si="20"/>
        <v>0</v>
      </c>
      <c r="L153" s="35">
        <f t="shared" si="20"/>
        <v>0</v>
      </c>
      <c r="M153" s="35"/>
      <c r="N153" s="35">
        <f t="shared" si="21"/>
        <v>0</v>
      </c>
      <c r="O153" s="35">
        <f t="shared" si="21"/>
        <v>0</v>
      </c>
      <c r="P153" s="34">
        <f t="shared" si="21"/>
        <v>0</v>
      </c>
      <c r="Q153" s="35">
        <f t="shared" si="21"/>
        <v>0</v>
      </c>
      <c r="R153" s="35">
        <f t="shared" si="21"/>
        <v>0</v>
      </c>
    </row>
    <row r="154" spans="1:256" s="6" customFormat="1" thickBot="1" x14ac:dyDescent="0.25">
      <c r="A154" s="55" t="s">
        <v>45</v>
      </c>
      <c r="B154" s="35">
        <f t="shared" si="18"/>
        <v>100308500</v>
      </c>
      <c r="C154" s="56">
        <f t="shared" si="19"/>
        <v>0</v>
      </c>
      <c r="D154" s="56">
        <f t="shared" si="19"/>
        <v>167000</v>
      </c>
      <c r="E154" s="35">
        <f t="shared" si="19"/>
        <v>100141500</v>
      </c>
      <c r="F154" s="35">
        <f t="shared" si="19"/>
        <v>0</v>
      </c>
      <c r="G154" s="35"/>
      <c r="H154" s="35">
        <f t="shared" si="20"/>
        <v>0</v>
      </c>
      <c r="I154" s="35">
        <f t="shared" si="20"/>
        <v>102994.54</v>
      </c>
      <c r="J154" s="35">
        <f t="shared" si="20"/>
        <v>102994.54</v>
      </c>
      <c r="K154" s="35">
        <f t="shared" si="20"/>
        <v>0</v>
      </c>
      <c r="L154" s="35">
        <f t="shared" si="20"/>
        <v>0</v>
      </c>
      <c r="M154" s="35"/>
      <c r="N154" s="35">
        <f t="shared" si="21"/>
        <v>0</v>
      </c>
      <c r="O154" s="35">
        <f t="shared" si="21"/>
        <v>0</v>
      </c>
      <c r="P154" s="34">
        <f t="shared" si="21"/>
        <v>0</v>
      </c>
      <c r="Q154" s="35">
        <f t="shared" si="21"/>
        <v>0</v>
      </c>
      <c r="R154" s="35">
        <f t="shared" si="21"/>
        <v>0</v>
      </c>
    </row>
    <row r="155" spans="1:256" s="6" customFormat="1" thickBot="1" x14ac:dyDescent="0.25">
      <c r="A155" s="55" t="s">
        <v>46</v>
      </c>
      <c r="B155" s="35">
        <f t="shared" si="18"/>
        <v>100141500</v>
      </c>
      <c r="C155" s="56">
        <f t="shared" si="19"/>
        <v>0</v>
      </c>
      <c r="D155" s="56">
        <f t="shared" si="19"/>
        <v>167000</v>
      </c>
      <c r="E155" s="35">
        <f t="shared" si="19"/>
        <v>99974500</v>
      </c>
      <c r="F155" s="35">
        <f t="shared" si="19"/>
        <v>0</v>
      </c>
      <c r="G155" s="35"/>
      <c r="H155" s="35">
        <f t="shared" si="20"/>
        <v>0</v>
      </c>
      <c r="I155" s="35">
        <f t="shared" si="20"/>
        <v>98476.67</v>
      </c>
      <c r="J155" s="35">
        <f t="shared" si="20"/>
        <v>98476.67</v>
      </c>
      <c r="K155" s="35">
        <f t="shared" si="20"/>
        <v>0</v>
      </c>
      <c r="L155" s="35">
        <f t="shared" si="20"/>
        <v>0</v>
      </c>
      <c r="M155" s="35"/>
      <c r="N155" s="35">
        <f t="shared" si="21"/>
        <v>0</v>
      </c>
      <c r="O155" s="35">
        <f t="shared" si="21"/>
        <v>0</v>
      </c>
      <c r="P155" s="34">
        <f t="shared" si="21"/>
        <v>0</v>
      </c>
      <c r="Q155" s="35">
        <f t="shared" si="21"/>
        <v>0</v>
      </c>
      <c r="R155" s="35">
        <f t="shared" si="21"/>
        <v>0</v>
      </c>
    </row>
    <row r="156" spans="1:256" s="6" customFormat="1" thickBot="1" x14ac:dyDescent="0.25">
      <c r="A156" s="55" t="s">
        <v>47</v>
      </c>
      <c r="B156" s="35">
        <f t="shared" si="18"/>
        <v>99974500</v>
      </c>
      <c r="C156" s="56">
        <f t="shared" si="19"/>
        <v>0</v>
      </c>
      <c r="D156" s="56">
        <f t="shared" si="19"/>
        <v>167000</v>
      </c>
      <c r="E156" s="35">
        <f t="shared" si="19"/>
        <v>99807500</v>
      </c>
      <c r="F156" s="35">
        <f t="shared" si="19"/>
        <v>0</v>
      </c>
      <c r="G156" s="35"/>
      <c r="H156" s="35">
        <f t="shared" si="20"/>
        <v>0</v>
      </c>
      <c r="I156" s="35">
        <f t="shared" si="20"/>
        <v>1035783.86</v>
      </c>
      <c r="J156" s="35">
        <f t="shared" si="20"/>
        <v>1035783.86</v>
      </c>
      <c r="K156" s="35">
        <f t="shared" si="20"/>
        <v>0</v>
      </c>
      <c r="L156" s="35">
        <f t="shared" si="20"/>
        <v>0</v>
      </c>
      <c r="M156" s="35"/>
      <c r="N156" s="35">
        <f t="shared" si="21"/>
        <v>0</v>
      </c>
      <c r="O156" s="35">
        <f t="shared" si="21"/>
        <v>0</v>
      </c>
      <c r="P156" s="34">
        <f t="shared" si="21"/>
        <v>0</v>
      </c>
      <c r="Q156" s="35">
        <f t="shared" si="21"/>
        <v>0</v>
      </c>
      <c r="R156" s="35">
        <f t="shared" si="21"/>
        <v>0</v>
      </c>
    </row>
    <row r="157" spans="1:256" s="6" customFormat="1" thickBot="1" x14ac:dyDescent="0.25">
      <c r="A157" s="55" t="s">
        <v>48</v>
      </c>
      <c r="B157" s="35">
        <f t="shared" si="18"/>
        <v>99807500</v>
      </c>
      <c r="C157" s="56">
        <f t="shared" si="19"/>
        <v>0</v>
      </c>
      <c r="D157" s="56">
        <f t="shared" si="19"/>
        <v>167000</v>
      </c>
      <c r="E157" s="35">
        <f t="shared" si="19"/>
        <v>99640500</v>
      </c>
      <c r="F157" s="35">
        <f t="shared" si="19"/>
        <v>0</v>
      </c>
      <c r="G157" s="35"/>
      <c r="H157" s="35">
        <f t="shared" si="20"/>
        <v>0</v>
      </c>
      <c r="I157" s="35">
        <f t="shared" si="20"/>
        <v>99599.78</v>
      </c>
      <c r="J157" s="35">
        <f t="shared" si="20"/>
        <v>99599.78</v>
      </c>
      <c r="K157" s="35">
        <f t="shared" si="20"/>
        <v>0</v>
      </c>
      <c r="L157" s="35">
        <f t="shared" si="20"/>
        <v>0</v>
      </c>
      <c r="M157" s="35"/>
      <c r="N157" s="35">
        <f t="shared" si="21"/>
        <v>0</v>
      </c>
      <c r="O157" s="35">
        <f t="shared" si="21"/>
        <v>0</v>
      </c>
      <c r="P157" s="34">
        <f t="shared" si="21"/>
        <v>0</v>
      </c>
      <c r="Q157" s="35">
        <f t="shared" si="21"/>
        <v>0</v>
      </c>
      <c r="R157" s="35">
        <f t="shared" si="21"/>
        <v>0</v>
      </c>
    </row>
    <row r="158" spans="1:256" s="6" customFormat="1" thickBot="1" x14ac:dyDescent="0.25">
      <c r="A158" s="55" t="s">
        <v>50</v>
      </c>
      <c r="B158" s="35">
        <f t="shared" si="18"/>
        <v>99640500</v>
      </c>
      <c r="C158" s="56">
        <f t="shared" si="19"/>
        <v>0</v>
      </c>
      <c r="D158" s="56">
        <f t="shared" si="19"/>
        <v>167000</v>
      </c>
      <c r="E158" s="35">
        <f t="shared" si="19"/>
        <v>99473500</v>
      </c>
      <c r="F158" s="35">
        <f t="shared" si="19"/>
        <v>0</v>
      </c>
      <c r="G158" s="35"/>
      <c r="H158" s="35">
        <f t="shared" si="20"/>
        <v>0</v>
      </c>
      <c r="I158" s="35">
        <f t="shared" si="20"/>
        <v>746041.52</v>
      </c>
      <c r="J158" s="35">
        <f t="shared" si="20"/>
        <v>746041.52</v>
      </c>
      <c r="K158" s="35">
        <f t="shared" si="20"/>
        <v>0</v>
      </c>
      <c r="L158" s="35">
        <f t="shared" si="20"/>
        <v>0</v>
      </c>
      <c r="M158" s="35"/>
      <c r="N158" s="35">
        <f t="shared" si="21"/>
        <v>0</v>
      </c>
      <c r="O158" s="35">
        <f t="shared" si="21"/>
        <v>0</v>
      </c>
      <c r="P158" s="34">
        <f t="shared" si="21"/>
        <v>0</v>
      </c>
      <c r="Q158" s="35">
        <f t="shared" si="21"/>
        <v>0</v>
      </c>
      <c r="R158" s="35">
        <f t="shared" si="21"/>
        <v>0</v>
      </c>
    </row>
    <row r="159" spans="1:256" s="3" customFormat="1" ht="16.5" thickBot="1" x14ac:dyDescent="0.3">
      <c r="A159" s="39" t="s">
        <v>36</v>
      </c>
      <c r="B159" s="36" t="s">
        <v>19</v>
      </c>
      <c r="C159" s="38">
        <f>SUM(C149:C158)</f>
        <v>49824875</v>
      </c>
      <c r="D159" s="91">
        <f>SUM(D149:D158)</f>
        <v>51494875</v>
      </c>
      <c r="E159" s="38">
        <f>B148+C159-D159</f>
        <v>99473500</v>
      </c>
      <c r="F159" s="39">
        <f>F149</f>
        <v>0</v>
      </c>
      <c r="G159" s="38"/>
      <c r="H159" s="36" t="s">
        <v>19</v>
      </c>
      <c r="I159" s="38">
        <f>SUM(I148:I158)</f>
        <v>5470321.5800000001</v>
      </c>
      <c r="J159" s="39">
        <f>SUM(J149:J158)</f>
        <v>5470321.5800000001</v>
      </c>
      <c r="K159" s="38">
        <v>0</v>
      </c>
      <c r="L159" s="39">
        <v>0</v>
      </c>
      <c r="M159" s="38"/>
      <c r="N159" s="36" t="s">
        <v>19</v>
      </c>
      <c r="O159" s="38">
        <f>SUM(O149:O149)</f>
        <v>0</v>
      </c>
      <c r="P159" s="37">
        <f>SUM(P149:P149)</f>
        <v>0</v>
      </c>
      <c r="Q159" s="38">
        <v>0</v>
      </c>
      <c r="R159" s="39">
        <v>0</v>
      </c>
    </row>
    <row r="160" spans="1:256" s="68" customFormat="1" ht="46.5" thickBot="1" x14ac:dyDescent="0.3">
      <c r="A160" s="45" t="s">
        <v>29</v>
      </c>
      <c r="B160" s="57" t="s">
        <v>19</v>
      </c>
      <c r="C160" s="58"/>
      <c r="D160" s="35"/>
      <c r="E160" s="58"/>
      <c r="F160" s="59"/>
      <c r="G160" s="58"/>
      <c r="H160" s="57" t="s">
        <v>19</v>
      </c>
      <c r="I160" s="58"/>
      <c r="J160" s="59"/>
      <c r="K160" s="58"/>
      <c r="L160" s="59"/>
      <c r="M160" s="58"/>
      <c r="N160" s="57" t="s">
        <v>19</v>
      </c>
      <c r="O160" s="58"/>
      <c r="P160" s="59"/>
      <c r="Q160" s="58"/>
      <c r="R160" s="59"/>
    </row>
    <row r="161" spans="1:6" x14ac:dyDescent="0.2">
      <c r="D161" s="8"/>
    </row>
    <row r="162" spans="1:6" ht="15.75" x14ac:dyDescent="0.25">
      <c r="D162" s="3"/>
    </row>
    <row r="163" spans="1:6" ht="15" x14ac:dyDescent="0.25">
      <c r="A163" s="1"/>
      <c r="D163" s="67"/>
      <c r="E163" s="1"/>
      <c r="F163" s="1"/>
    </row>
  </sheetData>
  <mergeCells count="14">
    <mergeCell ref="A54:O54"/>
    <mergeCell ref="A41:O41"/>
    <mergeCell ref="A60:O60"/>
    <mergeCell ref="A47:O47"/>
    <mergeCell ref="A72:O72"/>
    <mergeCell ref="A84:O84"/>
    <mergeCell ref="A147:R147"/>
    <mergeCell ref="A78:O78"/>
    <mergeCell ref="G1:L1"/>
    <mergeCell ref="G2:L2"/>
    <mergeCell ref="A4:R4"/>
    <mergeCell ref="A24:B24"/>
    <mergeCell ref="A9:R9"/>
    <mergeCell ref="A66:O66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2020-11-02T13:21:38Z</cp:lastPrinted>
  <dcterms:created xsi:type="dcterms:W3CDTF">2007-11-23T10:43:28Z</dcterms:created>
  <dcterms:modified xsi:type="dcterms:W3CDTF">2020-11-17T13:41:31Z</dcterms:modified>
</cp:coreProperties>
</file>