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05" windowWidth="8475" windowHeight="1425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МР'!$A$1:$R$151</definedName>
  </definedNames>
  <calcPr calcId="145621" fullCalcOnLoad="1"/>
</workbook>
</file>

<file path=xl/calcChain.xml><?xml version="1.0" encoding="utf-8"?>
<calcChain xmlns="http://schemas.openxmlformats.org/spreadsheetml/2006/main">
  <c r="D20" i="1" l="1"/>
  <c r="I20" i="1"/>
  <c r="R122" i="1"/>
  <c r="R149" i="1"/>
  <c r="Q122" i="1"/>
  <c r="Q149" i="1"/>
  <c r="P122" i="1"/>
  <c r="P149" i="1"/>
  <c r="O122" i="1"/>
  <c r="O149" i="1"/>
  <c r="N122" i="1"/>
  <c r="N149" i="1"/>
  <c r="M122" i="1"/>
  <c r="L122" i="1"/>
  <c r="L149" i="1"/>
  <c r="K122" i="1"/>
  <c r="K149" i="1"/>
  <c r="I122" i="1"/>
  <c r="I149" i="1"/>
  <c r="F122" i="1"/>
  <c r="F149" i="1"/>
  <c r="A122" i="1"/>
  <c r="I33" i="1"/>
  <c r="H33" i="1"/>
  <c r="H122" i="1"/>
  <c r="H149" i="1"/>
  <c r="G33" i="1"/>
  <c r="G122" i="1"/>
  <c r="D33" i="1"/>
  <c r="D122" i="1"/>
  <c r="D149" i="1"/>
  <c r="C33" i="1"/>
  <c r="J19" i="1"/>
  <c r="J33" i="1"/>
  <c r="Q148" i="1"/>
  <c r="R121" i="1"/>
  <c r="R148" i="1"/>
  <c r="Q121" i="1"/>
  <c r="P121" i="1"/>
  <c r="P148" i="1"/>
  <c r="O121" i="1"/>
  <c r="O148" i="1"/>
  <c r="N121" i="1"/>
  <c r="N148" i="1"/>
  <c r="M121" i="1"/>
  <c r="L121" i="1"/>
  <c r="L148" i="1"/>
  <c r="K121" i="1"/>
  <c r="K148" i="1"/>
  <c r="F121" i="1"/>
  <c r="F148" i="1"/>
  <c r="A121" i="1"/>
  <c r="I94" i="1"/>
  <c r="I121" i="1"/>
  <c r="I148" i="1"/>
  <c r="C94" i="1"/>
  <c r="D94" i="1"/>
  <c r="D121" i="1"/>
  <c r="D148" i="1"/>
  <c r="I62" i="1"/>
  <c r="J61" i="1"/>
  <c r="J62" i="1"/>
  <c r="D62" i="1"/>
  <c r="I32" i="1"/>
  <c r="H32" i="1"/>
  <c r="H121" i="1"/>
  <c r="H148" i="1"/>
  <c r="G32" i="1"/>
  <c r="G121" i="1"/>
  <c r="D32" i="1"/>
  <c r="C32" i="1"/>
  <c r="C121" i="1"/>
  <c r="C148" i="1"/>
  <c r="J18" i="1"/>
  <c r="J32" i="1"/>
  <c r="R120" i="1"/>
  <c r="R147" i="1"/>
  <c r="Q120" i="1"/>
  <c r="Q147" i="1"/>
  <c r="P120" i="1"/>
  <c r="P147" i="1"/>
  <c r="O120" i="1"/>
  <c r="O147" i="1"/>
  <c r="N120" i="1"/>
  <c r="N147" i="1"/>
  <c r="M120" i="1"/>
  <c r="L120" i="1"/>
  <c r="L147" i="1"/>
  <c r="K120" i="1"/>
  <c r="K147" i="1"/>
  <c r="F120" i="1"/>
  <c r="F147" i="1"/>
  <c r="A120" i="1"/>
  <c r="J93" i="1"/>
  <c r="C93" i="1"/>
  <c r="I31" i="1"/>
  <c r="I120" i="1"/>
  <c r="H31" i="1"/>
  <c r="H120" i="1"/>
  <c r="H147" i="1"/>
  <c r="G31" i="1"/>
  <c r="G120" i="1"/>
  <c r="D31" i="1"/>
  <c r="D120" i="1"/>
  <c r="D147" i="1"/>
  <c r="C31" i="1"/>
  <c r="C120" i="1"/>
  <c r="C147" i="1"/>
  <c r="J17" i="1"/>
  <c r="J31" i="1"/>
  <c r="R119" i="1"/>
  <c r="R146" i="1"/>
  <c r="Q119" i="1"/>
  <c r="Q146" i="1"/>
  <c r="P119" i="1"/>
  <c r="P146" i="1"/>
  <c r="O119" i="1"/>
  <c r="O146" i="1"/>
  <c r="N119" i="1"/>
  <c r="N146" i="1"/>
  <c r="M119" i="1"/>
  <c r="L119" i="1"/>
  <c r="L146" i="1"/>
  <c r="K119" i="1"/>
  <c r="K146" i="1"/>
  <c r="F119" i="1"/>
  <c r="F146" i="1"/>
  <c r="A119" i="1"/>
  <c r="J92" i="1"/>
  <c r="C92" i="1"/>
  <c r="I30" i="1"/>
  <c r="I119" i="1"/>
  <c r="H30" i="1"/>
  <c r="H119" i="1"/>
  <c r="H146" i="1"/>
  <c r="G30" i="1"/>
  <c r="G119" i="1"/>
  <c r="D30" i="1"/>
  <c r="D119" i="1"/>
  <c r="D146" i="1"/>
  <c r="C30" i="1"/>
  <c r="C119" i="1"/>
  <c r="C146" i="1"/>
  <c r="J16" i="1"/>
  <c r="J30" i="1"/>
  <c r="N145" i="1"/>
  <c r="R118" i="1"/>
  <c r="R145" i="1"/>
  <c r="Q118" i="1"/>
  <c r="Q145" i="1"/>
  <c r="P118" i="1"/>
  <c r="P145" i="1"/>
  <c r="O118" i="1"/>
  <c r="O145" i="1"/>
  <c r="N118" i="1"/>
  <c r="M118" i="1"/>
  <c r="L118" i="1"/>
  <c r="L145" i="1"/>
  <c r="K118" i="1"/>
  <c r="K145" i="1"/>
  <c r="F118" i="1"/>
  <c r="F145" i="1"/>
  <c r="A118" i="1"/>
  <c r="I91" i="1"/>
  <c r="J91" i="1"/>
  <c r="C91" i="1"/>
  <c r="I56" i="1"/>
  <c r="J55" i="1"/>
  <c r="J56" i="1"/>
  <c r="I29" i="1"/>
  <c r="I118" i="1"/>
  <c r="I145" i="1"/>
  <c r="H29" i="1"/>
  <c r="H118" i="1"/>
  <c r="H145" i="1"/>
  <c r="G29" i="1"/>
  <c r="G118" i="1"/>
  <c r="D29" i="1"/>
  <c r="D118" i="1"/>
  <c r="D145" i="1"/>
  <c r="C29" i="1"/>
  <c r="J15" i="1"/>
  <c r="J29" i="1"/>
  <c r="I90" i="1"/>
  <c r="J90" i="1"/>
  <c r="R117" i="1"/>
  <c r="R144" i="1"/>
  <c r="Q117" i="1"/>
  <c r="Q144" i="1"/>
  <c r="P117" i="1"/>
  <c r="P144" i="1"/>
  <c r="O117" i="1"/>
  <c r="O144" i="1"/>
  <c r="N117" i="1"/>
  <c r="N144" i="1"/>
  <c r="M117" i="1"/>
  <c r="L117" i="1"/>
  <c r="L144" i="1"/>
  <c r="K117" i="1"/>
  <c r="K144" i="1"/>
  <c r="F117" i="1"/>
  <c r="F144" i="1"/>
  <c r="A117" i="1"/>
  <c r="I28" i="1"/>
  <c r="I117" i="1"/>
  <c r="H28" i="1"/>
  <c r="H117" i="1"/>
  <c r="H144" i="1"/>
  <c r="G28" i="1"/>
  <c r="G117" i="1"/>
  <c r="D28" i="1"/>
  <c r="C28" i="1"/>
  <c r="C117" i="1"/>
  <c r="C144" i="1"/>
  <c r="J14" i="1"/>
  <c r="J28" i="1"/>
  <c r="C90" i="1"/>
  <c r="I50" i="1"/>
  <c r="J49" i="1"/>
  <c r="J50" i="1"/>
  <c r="D50" i="1"/>
  <c r="R116" i="1"/>
  <c r="R143" i="1"/>
  <c r="Q116" i="1"/>
  <c r="Q143" i="1"/>
  <c r="P116" i="1"/>
  <c r="P143" i="1"/>
  <c r="O116" i="1"/>
  <c r="O143" i="1"/>
  <c r="N116" i="1"/>
  <c r="N143" i="1"/>
  <c r="M116" i="1"/>
  <c r="L116" i="1"/>
  <c r="L143" i="1"/>
  <c r="K116" i="1"/>
  <c r="K143" i="1"/>
  <c r="F116" i="1"/>
  <c r="F143" i="1"/>
  <c r="A116" i="1"/>
  <c r="I89" i="1"/>
  <c r="C73" i="1"/>
  <c r="D73" i="1"/>
  <c r="E73" i="1"/>
  <c r="I73" i="1"/>
  <c r="J72" i="1"/>
  <c r="J89" i="1"/>
  <c r="I27" i="1"/>
  <c r="H27" i="1"/>
  <c r="H116" i="1"/>
  <c r="H143" i="1"/>
  <c r="G27" i="1"/>
  <c r="G116" i="1"/>
  <c r="D27" i="1"/>
  <c r="C27" i="1"/>
  <c r="J13" i="1"/>
  <c r="J27" i="1"/>
  <c r="R115" i="1"/>
  <c r="R142" i="1"/>
  <c r="Q115" i="1"/>
  <c r="Q142" i="1"/>
  <c r="P115" i="1"/>
  <c r="P142" i="1"/>
  <c r="O115" i="1"/>
  <c r="O142" i="1"/>
  <c r="N115" i="1"/>
  <c r="N142" i="1"/>
  <c r="M115" i="1"/>
  <c r="L115" i="1"/>
  <c r="L142" i="1"/>
  <c r="K115" i="1"/>
  <c r="K142" i="1"/>
  <c r="F115" i="1"/>
  <c r="F142" i="1"/>
  <c r="A115" i="1"/>
  <c r="I88" i="1"/>
  <c r="I96" i="1"/>
  <c r="D88" i="1"/>
  <c r="C88" i="1"/>
  <c r="J42" i="1"/>
  <c r="J43" i="1"/>
  <c r="J88" i="1"/>
  <c r="I43" i="1"/>
  <c r="I26" i="1"/>
  <c r="H26" i="1"/>
  <c r="H115" i="1"/>
  <c r="H142" i="1"/>
  <c r="G26" i="1"/>
  <c r="G115" i="1"/>
  <c r="D26" i="1"/>
  <c r="D115" i="1"/>
  <c r="D142" i="1"/>
  <c r="C26" i="1"/>
  <c r="C115" i="1"/>
  <c r="J12" i="1"/>
  <c r="J26" i="1"/>
  <c r="J87" i="1"/>
  <c r="I87" i="1"/>
  <c r="C87" i="1"/>
  <c r="D87" i="1"/>
  <c r="D96" i="1"/>
  <c r="P83" i="1"/>
  <c r="O83" i="1"/>
  <c r="L83" i="1"/>
  <c r="K83" i="1"/>
  <c r="J83" i="1"/>
  <c r="I83" i="1"/>
  <c r="D83" i="1"/>
  <c r="E83" i="1"/>
  <c r="C83" i="1"/>
  <c r="E81" i="1"/>
  <c r="B82" i="1"/>
  <c r="E82" i="1"/>
  <c r="B86" i="1"/>
  <c r="E76" i="1"/>
  <c r="B77" i="1"/>
  <c r="E70" i="1"/>
  <c r="B71" i="1"/>
  <c r="E71" i="1"/>
  <c r="B72" i="1"/>
  <c r="E72" i="1"/>
  <c r="E65" i="1"/>
  <c r="B66" i="1"/>
  <c r="E66" i="1"/>
  <c r="E59" i="1"/>
  <c r="B60" i="1"/>
  <c r="E60" i="1"/>
  <c r="B61" i="1"/>
  <c r="E61" i="1"/>
  <c r="E53" i="1"/>
  <c r="B54" i="1"/>
  <c r="E54" i="1"/>
  <c r="B55" i="1"/>
  <c r="E55" i="1"/>
  <c r="E46" i="1"/>
  <c r="B47" i="1"/>
  <c r="E47" i="1"/>
  <c r="B48" i="1"/>
  <c r="E48" i="1"/>
  <c r="B49" i="1"/>
  <c r="E49" i="1"/>
  <c r="E40" i="1"/>
  <c r="B41" i="1"/>
  <c r="E41" i="1"/>
  <c r="B42" i="1"/>
  <c r="E42" i="1"/>
  <c r="I25" i="1"/>
  <c r="H25" i="1"/>
  <c r="H114" i="1"/>
  <c r="H141" i="1"/>
  <c r="G25" i="1"/>
  <c r="G114" i="1"/>
  <c r="D25" i="1"/>
  <c r="D34" i="1"/>
  <c r="C25" i="1"/>
  <c r="B24" i="1"/>
  <c r="E10" i="1"/>
  <c r="B11" i="1"/>
  <c r="D137" i="1"/>
  <c r="C137" i="1"/>
  <c r="E137" i="1"/>
  <c r="D110" i="1"/>
  <c r="C110" i="1"/>
  <c r="D67" i="1"/>
  <c r="D56" i="1"/>
  <c r="E56" i="1"/>
  <c r="D43" i="1"/>
  <c r="P78" i="1"/>
  <c r="O78" i="1"/>
  <c r="L78" i="1"/>
  <c r="K78" i="1"/>
  <c r="J78" i="1"/>
  <c r="I78" i="1"/>
  <c r="D78" i="1"/>
  <c r="C78" i="1"/>
  <c r="C20" i="1"/>
  <c r="J137" i="1"/>
  <c r="I137" i="1"/>
  <c r="C50" i="1"/>
  <c r="E50" i="1"/>
  <c r="K50" i="1"/>
  <c r="L50" i="1"/>
  <c r="O50" i="1"/>
  <c r="P50" i="1"/>
  <c r="P73" i="1"/>
  <c r="O73" i="1"/>
  <c r="L73" i="1"/>
  <c r="K73" i="1"/>
  <c r="C43" i="1"/>
  <c r="E43" i="1"/>
  <c r="C89" i="1"/>
  <c r="C116" i="1"/>
  <c r="C62" i="1"/>
  <c r="E62" i="1"/>
  <c r="C67" i="1"/>
  <c r="E67" i="1"/>
  <c r="I67" i="1"/>
  <c r="J67" i="1"/>
  <c r="J110" i="1"/>
  <c r="I110" i="1"/>
  <c r="C56" i="1"/>
  <c r="J11" i="1"/>
  <c r="J25" i="1"/>
  <c r="P67" i="1"/>
  <c r="O67" i="1"/>
  <c r="L67" i="1"/>
  <c r="K67" i="1"/>
  <c r="P62" i="1"/>
  <c r="O62" i="1"/>
  <c r="L62" i="1"/>
  <c r="K62" i="1"/>
  <c r="P56" i="1"/>
  <c r="O56" i="1"/>
  <c r="L56" i="1"/>
  <c r="K56" i="1"/>
  <c r="P43" i="1"/>
  <c r="O43" i="1"/>
  <c r="L43" i="1"/>
  <c r="K43" i="1"/>
  <c r="Q114" i="1"/>
  <c r="Q141" i="1"/>
  <c r="O114" i="1"/>
  <c r="O141" i="1"/>
  <c r="O150" i="1"/>
  <c r="N114" i="1"/>
  <c r="N141" i="1"/>
  <c r="M114" i="1"/>
  <c r="K114" i="1"/>
  <c r="K123" i="1"/>
  <c r="A114" i="1"/>
  <c r="L114" i="1"/>
  <c r="L123" i="1"/>
  <c r="R114" i="1"/>
  <c r="R141" i="1"/>
  <c r="F114" i="1"/>
  <c r="F141" i="1"/>
  <c r="F150" i="1"/>
  <c r="P114" i="1"/>
  <c r="P141" i="1"/>
  <c r="P150" i="1"/>
  <c r="O96" i="1"/>
  <c r="P96" i="1"/>
  <c r="E110" i="1"/>
  <c r="E86" i="1"/>
  <c r="O123" i="1"/>
  <c r="C114" i="1"/>
  <c r="E77" i="1"/>
  <c r="L141" i="1"/>
  <c r="C142" i="1"/>
  <c r="I115" i="1"/>
  <c r="I142" i="1"/>
  <c r="I116" i="1"/>
  <c r="J116" i="1"/>
  <c r="J143" i="1"/>
  <c r="C118" i="1"/>
  <c r="C145" i="1"/>
  <c r="D114" i="1"/>
  <c r="D123" i="1"/>
  <c r="C34" i="1"/>
  <c r="J73" i="1"/>
  <c r="I114" i="1"/>
  <c r="D116" i="1"/>
  <c r="D143" i="1"/>
  <c r="D117" i="1"/>
  <c r="D144" i="1"/>
  <c r="J114" i="1"/>
  <c r="J141" i="1"/>
  <c r="J117" i="1"/>
  <c r="J144" i="1"/>
  <c r="I144" i="1"/>
  <c r="J121" i="1"/>
  <c r="J148" i="1"/>
  <c r="J118" i="1"/>
  <c r="J145" i="1"/>
  <c r="J34" i="1"/>
  <c r="IV20" i="1"/>
  <c r="I141" i="1"/>
  <c r="D141" i="1"/>
  <c r="K141" i="1"/>
  <c r="C141" i="1"/>
  <c r="J94" i="1"/>
  <c r="J96" i="1"/>
  <c r="J20" i="1"/>
  <c r="J122" i="1"/>
  <c r="J149" i="1"/>
  <c r="I143" i="1"/>
  <c r="C143" i="1"/>
  <c r="I147" i="1"/>
  <c r="J120" i="1"/>
  <c r="J147" i="1"/>
  <c r="I123" i="1"/>
  <c r="B25" i="1"/>
  <c r="E11" i="1"/>
  <c r="B12" i="1"/>
  <c r="J115" i="1"/>
  <c r="J142" i="1"/>
  <c r="J150" i="1"/>
  <c r="P123" i="1"/>
  <c r="E78" i="1"/>
  <c r="D150" i="1"/>
  <c r="IV137" i="1"/>
  <c r="J119" i="1"/>
  <c r="J146" i="1"/>
  <c r="I146" i="1"/>
  <c r="I150" i="1"/>
  <c r="B87" i="1"/>
  <c r="E87" i="1"/>
  <c r="B88" i="1"/>
  <c r="E88" i="1"/>
  <c r="B89" i="1"/>
  <c r="E89" i="1"/>
  <c r="B90" i="1"/>
  <c r="E90" i="1"/>
  <c r="B91" i="1"/>
  <c r="E91" i="1"/>
  <c r="B92" i="1"/>
  <c r="E92" i="1"/>
  <c r="B93" i="1"/>
  <c r="E93" i="1"/>
  <c r="B94" i="1"/>
  <c r="E94" i="1"/>
  <c r="B95" i="1"/>
  <c r="E95" i="1"/>
  <c r="E34" i="1"/>
  <c r="B113" i="1"/>
  <c r="C95" i="1"/>
  <c r="I34" i="1"/>
  <c r="E25" i="1"/>
  <c r="B114" i="1"/>
  <c r="C122" i="1"/>
  <c r="C96" i="1"/>
  <c r="E96" i="1"/>
  <c r="J123" i="1"/>
  <c r="B140" i="1"/>
  <c r="E12" i="1"/>
  <c r="B13" i="1"/>
  <c r="B26" i="1"/>
  <c r="C149" i="1"/>
  <c r="C150" i="1"/>
  <c r="E150" i="1"/>
  <c r="C123" i="1"/>
  <c r="E123" i="1"/>
  <c r="B115" i="1"/>
  <c r="E26" i="1"/>
  <c r="B141" i="1"/>
  <c r="E114" i="1"/>
  <c r="E141" i="1"/>
  <c r="E13" i="1"/>
  <c r="B14" i="1"/>
  <c r="B27" i="1"/>
  <c r="E27" i="1"/>
  <c r="B116" i="1"/>
  <c r="E14" i="1"/>
  <c r="B15" i="1"/>
  <c r="B28" i="1"/>
  <c r="B142" i="1"/>
  <c r="E115" i="1"/>
  <c r="E142" i="1"/>
  <c r="B117" i="1"/>
  <c r="E28" i="1"/>
  <c r="B29" i="1"/>
  <c r="E15" i="1"/>
  <c r="B16" i="1"/>
  <c r="B143" i="1"/>
  <c r="E116" i="1"/>
  <c r="E143" i="1"/>
  <c r="E117" i="1"/>
  <c r="E144" i="1"/>
  <c r="B144" i="1"/>
  <c r="B30" i="1"/>
  <c r="E16" i="1"/>
  <c r="B17" i="1"/>
  <c r="E29" i="1"/>
  <c r="B118" i="1"/>
  <c r="B145" i="1"/>
  <c r="E118" i="1"/>
  <c r="E145" i="1"/>
  <c r="E17" i="1"/>
  <c r="B18" i="1"/>
  <c r="B31" i="1"/>
  <c r="B119" i="1"/>
  <c r="E30" i="1"/>
  <c r="E119" i="1"/>
  <c r="E146" i="1"/>
  <c r="B146" i="1"/>
  <c r="B120" i="1"/>
  <c r="E31" i="1"/>
  <c r="B32" i="1"/>
  <c r="E18" i="1"/>
  <c r="B19" i="1"/>
  <c r="E19" i="1"/>
  <c r="B33" i="1"/>
  <c r="E32" i="1"/>
  <c r="B121" i="1"/>
  <c r="B147" i="1"/>
  <c r="E120" i="1"/>
  <c r="E147" i="1"/>
  <c r="E33" i="1"/>
  <c r="B122" i="1"/>
  <c r="E121" i="1"/>
  <c r="E148" i="1"/>
  <c r="B148" i="1"/>
  <c r="B149" i="1"/>
  <c r="E122" i="1"/>
  <c r="E149" i="1"/>
</calcChain>
</file>

<file path=xl/sharedStrings.xml><?xml version="1.0" encoding="utf-8"?>
<sst xmlns="http://schemas.openxmlformats.org/spreadsheetml/2006/main" count="188" uniqueCount="52">
  <si>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</si>
  <si>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</si>
  <si>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</si>
  <si>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</si>
  <si>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</si>
  <si>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</si>
  <si>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</si>
  <si>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</si>
  <si>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</si>
  <si>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</si>
  <si>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</si>
  <si>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</si>
  <si>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</si>
  <si>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</si>
  <si>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</si>
  <si>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</si>
  <si>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</si>
  <si>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</si>
  <si>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</si>
  <si>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</si>
  <si>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</si>
  <si>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</si>
  <si>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</si>
  <si>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</si>
  <si>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</si>
  <si>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</si>
  <si>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</si>
  <si>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</si>
  <si>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</si>
  <si>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</si>
  <si>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Договор № 02-2-08/17-01  от 17.02.2017г .  Кредитор Департамент финансов Ярославской области   Дата погашения 13.02.2020г.  Вид обеспечения:без обеспечения.</t>
  </si>
  <si>
    <t>Договор № 02-2-08/17-04  от 26.04.2017г .  Кредитор Департамент финансов Ярославской области   Дата погашения 23.04.2020г.  Вид обеспечения:без обеспечения.</t>
  </si>
  <si>
    <t>Договор № 02-2-08/17-13  от 16.08.2017г .  Кредитор Департамент финансов Ярославской области   Дата погашения 13.08.2020г.  Вид обеспечения:без обеспечения.</t>
  </si>
  <si>
    <t>Договор № 02-2-08/17-07  от 26.05.2017г .  Кредитор Департамент финансов Ярославской области   Дата погашения 25.05.2020г.  Вид обеспечения:без обеспечения.</t>
  </si>
  <si>
    <t>Договор № 02-2-08/17-18  от 07.11.2017г .  Кредитор Департамент финансов Ярославской области   Дата погашения 05.11.2020г.  Вид обеспечения:без обеспечения.</t>
  </si>
  <si>
    <t>Муниципальный контракт № 0371300019518000009-0143476-01 от 12.03.2018г Кредитор  АО "«Газпромбанк»"    Дата погашения 10.03.2028г   Вид обеспечения: без обеспечения.</t>
  </si>
  <si>
    <t>итого</t>
  </si>
  <si>
    <t>Угличского муниципального района</t>
  </si>
  <si>
    <t xml:space="preserve"> </t>
  </si>
  <si>
    <t>Договор № 02-2-08/20-01  от 31.01.2020г .  Кредитор Департамент финансов Ярославской области   Дата погашения 30.01.2023г.  Вид обеспечения:без обеспечения.</t>
  </si>
  <si>
    <t>февраль</t>
  </si>
  <si>
    <t>март</t>
  </si>
  <si>
    <t>Договор № 02-2-08/19-01(03)  от 26.03.2019г .  Кредитор Департамент финансов Ярославской области   Дата погашения 25.03.2030г.  Вид обеспечения:без обеспечения.</t>
  </si>
  <si>
    <t>Договор № 02-2-08/19-21(01)  от 21.10.2019г .  Кредитор Департамент финансов Ярославской области   Дата погашения 18.10.2030г.  Вид обеспечения:без обеспечения.</t>
  </si>
  <si>
    <t>апрель</t>
  </si>
  <si>
    <t>май</t>
  </si>
  <si>
    <t>июнь</t>
  </si>
  <si>
    <t>июль</t>
  </si>
  <si>
    <t>август</t>
  </si>
  <si>
    <t>сентябрь</t>
  </si>
  <si>
    <t>сетябрь</t>
  </si>
  <si>
    <t>по состоянию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</si>
</sst>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,##0.000"/>
    <numFmt numFmtId="180" formatCode="#,##0.000000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6" fillId="0" borderId="0" xfId="0" applyFont="1" applyBorder="1"/>
    <xf numFmtId="0" fontId="7" fillId="0" borderId="0" xfId="0" applyFont="1"/>
    <xf numFmtId="1" fontId="7" fillId="0" borderId="0" xfId="0" applyNumberFormat="1" applyFont="1"/>
    <xf numFmtId="0" fontId="8" fillId="0" borderId="0" xfId="0" applyFont="1"/>
    <xf numFmtId="4" fontId="7" fillId="0" borderId="0" xfId="0" applyNumberFormat="1" applyFont="1"/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3" xfId="1" applyNumberFormat="1" applyFont="1" applyFill="1" applyBorder="1" applyAlignment="1" applyProtection="1">
      <alignment horizontal="centerContinuous"/>
      <protection hidden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0" fontId="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6" xfId="1" applyNumberFormat="1" applyFont="1" applyFill="1" applyBorder="1" applyAlignment="1" applyProtection="1">
      <alignment horizontal="centerContinuous"/>
      <protection hidden="1"/>
    </xf>
    <xf numFmtId="0" fontId="7" fillId="0" borderId="7" xfId="1" applyNumberFormat="1" applyFont="1" applyFill="1" applyBorder="1" applyAlignment="1" applyProtection="1">
      <alignment horizontal="centerContinuous"/>
      <protection hidden="1"/>
    </xf>
    <xf numFmtId="0" fontId="7" fillId="0" borderId="8" xfId="1" applyNumberFormat="1" applyFont="1" applyFill="1" applyBorder="1" applyAlignment="1" applyProtection="1">
      <alignment horizontal="centerContinuous"/>
      <protection hidden="1"/>
    </xf>
    <xf numFmtId="0" fontId="7" fillId="0" borderId="9" xfId="1" applyNumberFormat="1" applyFont="1" applyFill="1" applyBorder="1" applyAlignment="1" applyProtection="1">
      <alignment horizontal="center" vertical="top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/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4" fontId="7" fillId="0" borderId="3" xfId="0" applyNumberFormat="1" applyFont="1" applyBorder="1"/>
    <xf numFmtId="4" fontId="7" fillId="0" borderId="8" xfId="0" applyNumberFormat="1" applyFont="1" applyBorder="1"/>
    <xf numFmtId="4" fontId="8" fillId="0" borderId="9" xfId="0" applyNumberFormat="1" applyFont="1" applyBorder="1" applyAlignment="1">
      <alignment horizontal="center"/>
    </xf>
    <xf numFmtId="4" fontId="8" fillId="0" borderId="8" xfId="0" applyNumberFormat="1" applyFont="1" applyBorder="1"/>
    <xf numFmtId="4" fontId="8" fillId="0" borderId="11" xfId="0" applyNumberFormat="1" applyFont="1" applyBorder="1"/>
    <xf numFmtId="4" fontId="8" fillId="0" borderId="9" xfId="0" applyNumberFormat="1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0" fontId="7" fillId="0" borderId="0" xfId="0" applyFont="1" applyFill="1" applyBorder="1"/>
    <xf numFmtId="0" fontId="8" fillId="0" borderId="8" xfId="0" applyFont="1" applyBorder="1"/>
    <xf numFmtId="4" fontId="8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6" xfId="0" applyFont="1" applyBorder="1"/>
    <xf numFmtId="0" fontId="8" fillId="0" borderId="0" xfId="0" applyFont="1" applyFill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4" fontId="7" fillId="0" borderId="1" xfId="0" applyNumberFormat="1" applyFont="1" applyBorder="1" applyAlignment="1">
      <alignment wrapText="1"/>
    </xf>
    <xf numFmtId="4" fontId="7" fillId="0" borderId="8" xfId="0" applyNumberFormat="1" applyFont="1" applyBorder="1" applyAlignment="1">
      <alignment wrapText="1"/>
    </xf>
    <xf numFmtId="4" fontId="7" fillId="0" borderId="7" xfId="0" applyNumberFormat="1" applyFont="1" applyBorder="1"/>
    <xf numFmtId="4" fontId="7" fillId="0" borderId="9" xfId="0" applyNumberFormat="1" applyFont="1" applyBorder="1" applyAlignment="1">
      <alignment horizontal="center"/>
    </xf>
    <xf numFmtId="4" fontId="7" fillId="0" borderId="11" xfId="0" applyNumberFormat="1" applyFont="1" applyBorder="1"/>
    <xf numFmtId="4" fontId="7" fillId="0" borderId="9" xfId="0" applyNumberFormat="1" applyFont="1" applyBorder="1"/>
    <xf numFmtId="1" fontId="3" fillId="0" borderId="0" xfId="0" applyNumberFormat="1" applyFont="1"/>
    <xf numFmtId="0" fontId="10" fillId="0" borderId="0" xfId="0" applyFont="1"/>
    <xf numFmtId="4" fontId="7" fillId="0" borderId="4" xfId="0" applyNumberFormat="1" applyFont="1" applyBorder="1"/>
    <xf numFmtId="4" fontId="8" fillId="0" borderId="7" xfId="0" applyNumberFormat="1" applyFont="1" applyBorder="1"/>
    <xf numFmtId="4" fontId="7" fillId="0" borderId="2" xfId="0" applyNumberFormat="1" applyFont="1" applyBorder="1"/>
    <xf numFmtId="4" fontId="8" fillId="0" borderId="5" xfId="0" applyNumberFormat="1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7" fillId="0" borderId="0" xfId="0" applyFont="1" applyBorder="1"/>
    <xf numFmtId="0" fontId="8" fillId="0" borderId="12" xfId="0" applyFont="1" applyBorder="1"/>
    <xf numFmtId="4" fontId="8" fillId="0" borderId="13" xfId="0" applyNumberFormat="1" applyFont="1" applyBorder="1" applyAlignment="1">
      <alignment horizontal="center"/>
    </xf>
    <xf numFmtId="4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7" fillId="0" borderId="15" xfId="0" applyFont="1" applyBorder="1" applyAlignment="1">
      <alignment wrapText="1"/>
    </xf>
    <xf numFmtId="0" fontId="7" fillId="0" borderId="5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2" xfId="0" applyFont="1" applyBorder="1" applyAlignment="1">
      <alignment wrapText="1"/>
    </xf>
    <xf numFmtId="4" fontId="7" fillId="0" borderId="13" xfId="0" applyNumberFormat="1" applyFont="1" applyBorder="1"/>
    <xf numFmtId="4" fontId="7" fillId="0" borderId="14" xfId="0" applyNumberFormat="1" applyFont="1" applyBorder="1"/>
    <xf numFmtId="14" fontId="7" fillId="2" borderId="16" xfId="0" applyNumberFormat="1" applyFont="1" applyFill="1" applyBorder="1" applyAlignment="1">
      <alignment horizontal="left"/>
    </xf>
    <xf numFmtId="4" fontId="7" fillId="0" borderId="17" xfId="0" applyNumberFormat="1" applyFont="1" applyBorder="1"/>
    <xf numFmtId="180" fontId="7" fillId="0" borderId="17" xfId="0" applyNumberFormat="1" applyFont="1" applyBorder="1"/>
    <xf numFmtId="4" fontId="7" fillId="0" borderId="18" xfId="0" applyNumberFormat="1" applyFont="1" applyBorder="1"/>
    <xf numFmtId="4" fontId="8" fillId="0" borderId="0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wrapText="1"/>
    </xf>
    <xf numFmtId="174" fontId="7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0" borderId="19" xfId="0" applyNumberFormat="1" applyFont="1" applyBorder="1"/>
    <xf numFmtId="4" fontId="8" fillId="0" borderId="1" xfId="0" applyNumberFormat="1" applyFont="1" applyBorder="1"/>
    <xf numFmtId="0" fontId="7" fillId="0" borderId="8" xfId="0" applyFont="1" applyBorder="1" applyAlignment="1">
      <alignment wrapText="1"/>
    </xf>
    <xf numFmtId="4" fontId="7" fillId="0" borderId="20" xfId="0" applyNumberFormat="1" applyFont="1" applyBorder="1"/>
    <xf numFmtId="0" fontId="7" fillId="0" borderId="13" xfId="0" applyFont="1" applyBorder="1"/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4" fontId="7" fillId="0" borderId="22" xfId="0" applyNumberFormat="1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8" xfId="0" applyFont="1" applyBorder="1"/>
    <xf numFmtId="0" fontId="7" fillId="3" borderId="0" xfId="0" applyFont="1" applyFill="1"/>
    <xf numFmtId="0" fontId="5" fillId="3" borderId="0" xfId="0" applyFont="1" applyFill="1"/>
    <xf numFmtId="4" fontId="7" fillId="0" borderId="25" xfId="0" applyNumberFormat="1" applyFont="1" applyBorder="1"/>
    <xf numFmtId="4" fontId="7" fillId="0" borderId="26" xfId="0" applyNumberFormat="1" applyFont="1" applyBorder="1"/>
    <xf numFmtId="1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0" fontId="6" fillId="3" borderId="0" xfId="0" applyFont="1" applyFill="1"/>
    <xf numFmtId="0" fontId="7" fillId="3" borderId="1" xfId="0" applyFont="1" applyFill="1" applyBorder="1" applyAlignment="1">
      <alignment wrapText="1"/>
    </xf>
    <xf numFmtId="4" fontId="7" fillId="3" borderId="3" xfId="0" applyNumberFormat="1" applyFont="1" applyFill="1" applyBorder="1"/>
    <xf numFmtId="4" fontId="7" fillId="3" borderId="3" xfId="0" applyNumberFormat="1" applyFont="1" applyFill="1" applyBorder="1" applyAlignment="1">
      <alignment vertical="center" wrapText="1"/>
    </xf>
    <xf numFmtId="174" fontId="7" fillId="3" borderId="3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/>
    <xf numFmtId="4" fontId="8" fillId="3" borderId="8" xfId="0" applyNumberFormat="1" applyFont="1" applyFill="1" applyBorder="1" applyAlignment="1">
      <alignment horizontal="center"/>
    </xf>
    <xf numFmtId="4" fontId="8" fillId="3" borderId="6" xfId="0" applyNumberFormat="1" applyFont="1" applyFill="1" applyBorder="1"/>
    <xf numFmtId="4" fontId="8" fillId="3" borderId="8" xfId="0" applyNumberFormat="1" applyFont="1" applyFill="1" applyBorder="1"/>
    <xf numFmtId="4" fontId="8" fillId="3" borderId="6" xfId="0" applyNumberFormat="1" applyFont="1" applyFill="1" applyBorder="1" applyAlignment="1">
      <alignment vertical="center" wrapText="1"/>
    </xf>
    <xf numFmtId="4" fontId="8" fillId="3" borderId="5" xfId="0" applyNumberFormat="1" applyFont="1" applyFill="1" applyBorder="1"/>
    <xf numFmtId="0" fontId="8" fillId="3" borderId="0" xfId="0" applyFont="1" applyFill="1" applyBorder="1"/>
    <xf numFmtId="4" fontId="8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8" fillId="0" borderId="11" xfId="0" applyFont="1" applyBorder="1"/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vertical="center" wrapText="1"/>
    </xf>
    <xf numFmtId="0" fontId="7" fillId="3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11" xfId="1" applyFont="1" applyBorder="1" applyAlignment="1" applyProtection="1">
      <alignment horizontal="center"/>
      <protection hidden="1"/>
    </xf>
    <xf numFmtId="4" fontId="7" fillId="0" borderId="1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</cellXfs>
  <cellStyles count="2">
    <cellStyle name="Обычный" xfId="0" builtinId="0"/>
    <cellStyle name="Обычный_Tmp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3"/>
  <sheetViews>
    <sheetView tabSelected="1" view="pageBreakPreview" zoomScaleNormal="100" zoomScaleSheetLayoutView="100" workbookViewId="0">
      <selection activeCell="J35" sqref="J35"/>
    </sheetView>
  </sheetViews>
  <sheetFormatPr defaultRowHeight="12.75" x14ac:dyDescent="0.2"/>
  <cols>
    <col min="1" max="1" width="8.5703125" customWidth="1"/>
    <col min="2" max="2" width="11.7109375" customWidth="1"/>
    <col min="3" max="3" width="12.5703125" customWidth="1"/>
    <col min="4" max="5" width="12.140625" customWidth="1"/>
    <col min="6" max="6" width="7.140625" customWidth="1"/>
    <col min="7" max="7" width="8.42578125" customWidth="1"/>
    <col min="8" max="8" width="5.28515625" customWidth="1"/>
    <col min="9" max="9" width="11.42578125" customWidth="1"/>
    <col min="10" max="10" width="11.140625" customWidth="1"/>
    <col min="11" max="11" width="5.7109375" customWidth="1"/>
    <col min="12" max="12" width="5" customWidth="1"/>
    <col min="13" max="13" width="4.28515625" customWidth="1"/>
    <col min="14" max="14" width="5" customWidth="1"/>
    <col min="15" max="15" width="7.28515625" customWidth="1"/>
    <col min="16" max="16" width="5.7109375" customWidth="1"/>
    <col min="17" max="17" width="4.7109375" customWidth="1"/>
    <col min="18" max="18" width="5.28515625" customWidth="1"/>
    <col min="19" max="19" width="9.140625" hidden="1" customWidth="1"/>
    <col min="20" max="20" width="0.28515625" hidden="1" customWidth="1"/>
    <col min="21" max="22" width="9.140625" hidden="1" customWidth="1"/>
  </cols>
  <sheetData>
    <row r="1" spans="1:18" s="2" customFormat="1" ht="15.75" x14ac:dyDescent="0.25">
      <c r="G1" s="127" t="s">
        <v>27</v>
      </c>
      <c r="H1" s="127"/>
      <c r="I1" s="127"/>
      <c r="J1" s="127"/>
      <c r="K1" s="127"/>
      <c r="L1" s="127"/>
      <c r="M1" s="59"/>
      <c r="Q1" s="60"/>
      <c r="R1" s="60"/>
    </row>
    <row r="2" spans="1:18" s="2" customFormat="1" ht="15.75" x14ac:dyDescent="0.25">
      <c r="G2" s="128" t="s">
        <v>37</v>
      </c>
      <c r="H2" s="128"/>
      <c r="I2" s="128"/>
      <c r="J2" s="128"/>
      <c r="K2" s="128"/>
      <c r="L2" s="128"/>
      <c r="M2" s="59"/>
      <c r="Q2" s="60"/>
      <c r="R2" s="60"/>
    </row>
    <row r="3" spans="1:18" s="8" customFormat="1" ht="15.75" x14ac:dyDescent="0.25">
      <c r="G3" s="132" t="s">
        <v>51</v>
      </c>
      <c r="H3" s="132"/>
      <c r="I3" s="132"/>
      <c r="J3" s="132"/>
      <c r="K3" s="132"/>
      <c r="L3" s="2"/>
      <c r="M3" s="9"/>
      <c r="Q3" s="10"/>
      <c r="R3" s="10"/>
    </row>
    <row r="4" spans="1:18" ht="5.25" customHeight="1" thickBo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s="4" customFormat="1" ht="13.5" customHeight="1" thickBot="1" x14ac:dyDescent="0.25">
      <c r="A5" s="12"/>
      <c r="B5" s="13" t="s">
        <v>0</v>
      </c>
      <c r="C5" s="14"/>
      <c r="D5" s="14"/>
      <c r="E5" s="14"/>
      <c r="F5" s="15"/>
      <c r="G5" s="16" t="s">
        <v>1</v>
      </c>
      <c r="H5" s="17"/>
      <c r="I5" s="17"/>
      <c r="J5" s="17"/>
      <c r="K5" s="17"/>
      <c r="L5" s="18"/>
      <c r="M5" s="19" t="s">
        <v>2</v>
      </c>
      <c r="N5" s="17"/>
      <c r="O5" s="17"/>
      <c r="P5" s="17"/>
      <c r="Q5" s="18"/>
      <c r="R5" s="18"/>
    </row>
    <row r="6" spans="1:18" s="4" customFormat="1" ht="70.5" customHeight="1" thickBot="1" x14ac:dyDescent="0.25">
      <c r="A6" s="20" t="s">
        <v>10</v>
      </c>
      <c r="B6" s="21" t="s">
        <v>5</v>
      </c>
      <c r="C6" s="22" t="s">
        <v>3</v>
      </c>
      <c r="D6" s="22" t="s">
        <v>4</v>
      </c>
      <c r="E6" s="23" t="s">
        <v>9</v>
      </c>
      <c r="F6" s="26" t="s">
        <v>11</v>
      </c>
      <c r="G6" s="24" t="s">
        <v>12</v>
      </c>
      <c r="H6" s="26" t="s">
        <v>5</v>
      </c>
      <c r="I6" s="22" t="s">
        <v>6</v>
      </c>
      <c r="J6" s="25" t="s">
        <v>7</v>
      </c>
      <c r="K6" s="26" t="s">
        <v>9</v>
      </c>
      <c r="L6" s="74" t="s">
        <v>11</v>
      </c>
      <c r="M6" s="26" t="s">
        <v>8</v>
      </c>
      <c r="N6" s="26" t="s">
        <v>5</v>
      </c>
      <c r="O6" s="26" t="s">
        <v>6</v>
      </c>
      <c r="P6" s="27" t="s">
        <v>7</v>
      </c>
      <c r="Q6" s="26" t="s">
        <v>9</v>
      </c>
      <c r="R6" s="26" t="s">
        <v>11</v>
      </c>
    </row>
    <row r="7" spans="1:18" s="4" customFormat="1" ht="12" x14ac:dyDescent="0.2">
      <c r="A7" s="8"/>
      <c r="B7" s="10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5" customFormat="1" ht="12" x14ac:dyDescent="0.2">
      <c r="A8" s="28"/>
      <c r="B8" s="29"/>
      <c r="C8" s="30"/>
      <c r="D8" s="30"/>
      <c r="E8" s="30"/>
      <c r="F8" s="30"/>
      <c r="G8" s="30"/>
      <c r="H8" s="29"/>
      <c r="I8" s="30"/>
      <c r="J8" s="30"/>
      <c r="K8" s="30"/>
      <c r="L8" s="30"/>
      <c r="M8" s="30"/>
      <c r="N8" s="29"/>
      <c r="O8" s="30"/>
      <c r="P8" s="30"/>
      <c r="Q8" s="30"/>
      <c r="R8" s="30"/>
    </row>
    <row r="9" spans="1:18" s="5" customFormat="1" thickBot="1" x14ac:dyDescent="0.25">
      <c r="A9" s="131" t="s">
        <v>35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18" s="5" customFormat="1" ht="23.25" thickBot="1" x14ac:dyDescent="0.25">
      <c r="A10" s="75" t="s">
        <v>13</v>
      </c>
      <c r="B10" s="76">
        <v>16493000</v>
      </c>
      <c r="C10" s="76"/>
      <c r="D10" s="76"/>
      <c r="E10" s="76">
        <f>B10</f>
        <v>16493000</v>
      </c>
      <c r="F10" s="76"/>
      <c r="G10" s="76"/>
      <c r="H10" s="76">
        <v>0</v>
      </c>
      <c r="I10" s="76"/>
      <c r="J10" s="76"/>
      <c r="K10" s="76"/>
      <c r="L10" s="76"/>
      <c r="M10" s="76"/>
      <c r="N10" s="76">
        <v>0</v>
      </c>
      <c r="O10" s="76"/>
      <c r="P10" s="76"/>
      <c r="Q10" s="76"/>
      <c r="R10" s="77"/>
    </row>
    <row r="11" spans="1:18" s="5" customFormat="1" thickBot="1" x14ac:dyDescent="0.25">
      <c r="A11" s="78">
        <v>43843</v>
      </c>
      <c r="B11" s="79">
        <f t="shared" ref="B11:B16" si="0">E10</f>
        <v>16493000</v>
      </c>
      <c r="C11" s="79">
        <v>0</v>
      </c>
      <c r="D11" s="79">
        <v>167000</v>
      </c>
      <c r="E11" s="79">
        <f t="shared" ref="E11:E16" si="1">B11+C11-D11</f>
        <v>16326000</v>
      </c>
      <c r="F11" s="79">
        <v>0</v>
      </c>
      <c r="G11" s="80">
        <v>7.75</v>
      </c>
      <c r="H11" s="79">
        <v>0</v>
      </c>
      <c r="I11" s="79">
        <v>0</v>
      </c>
      <c r="J11" s="79">
        <f t="shared" ref="J11:J16" si="2">I11</f>
        <v>0</v>
      </c>
      <c r="K11" s="79">
        <v>0</v>
      </c>
      <c r="L11" s="79">
        <v>0</v>
      </c>
      <c r="M11" s="79"/>
      <c r="N11" s="79">
        <v>0</v>
      </c>
      <c r="O11" s="79">
        <v>0</v>
      </c>
      <c r="P11" s="79">
        <v>0</v>
      </c>
      <c r="Q11" s="79">
        <v>0</v>
      </c>
      <c r="R11" s="81">
        <v>0</v>
      </c>
    </row>
    <row r="12" spans="1:18" s="5" customFormat="1" thickBot="1" x14ac:dyDescent="0.25">
      <c r="A12" s="78">
        <v>43864</v>
      </c>
      <c r="B12" s="79">
        <f t="shared" si="0"/>
        <v>16326000</v>
      </c>
      <c r="C12" s="79">
        <v>0</v>
      </c>
      <c r="D12" s="79">
        <v>167000</v>
      </c>
      <c r="E12" s="79">
        <f t="shared" si="1"/>
        <v>16159000</v>
      </c>
      <c r="F12" s="79">
        <v>0</v>
      </c>
      <c r="G12" s="80">
        <v>7.75</v>
      </c>
      <c r="H12" s="79">
        <v>0</v>
      </c>
      <c r="I12" s="79">
        <v>107626.96</v>
      </c>
      <c r="J12" s="79">
        <f t="shared" si="2"/>
        <v>107626.96</v>
      </c>
      <c r="K12" s="79">
        <v>0</v>
      </c>
      <c r="L12" s="79">
        <v>0</v>
      </c>
      <c r="M12" s="79"/>
      <c r="N12" s="79">
        <v>0</v>
      </c>
      <c r="O12" s="79">
        <v>0</v>
      </c>
      <c r="P12" s="79">
        <v>0</v>
      </c>
      <c r="Q12" s="79">
        <v>0</v>
      </c>
      <c r="R12" s="81">
        <v>0</v>
      </c>
    </row>
    <row r="13" spans="1:18" s="5" customFormat="1" thickBot="1" x14ac:dyDescent="0.25">
      <c r="A13" s="78">
        <v>43892</v>
      </c>
      <c r="B13" s="79">
        <f t="shared" si="0"/>
        <v>16159000</v>
      </c>
      <c r="C13" s="79">
        <v>0</v>
      </c>
      <c r="D13" s="79">
        <v>167000</v>
      </c>
      <c r="E13" s="79">
        <f t="shared" si="1"/>
        <v>15992000</v>
      </c>
      <c r="F13" s="79">
        <v>0</v>
      </c>
      <c r="G13" s="80">
        <v>7.75</v>
      </c>
      <c r="H13" s="79">
        <v>0</v>
      </c>
      <c r="I13" s="79">
        <v>99333.83</v>
      </c>
      <c r="J13" s="79">
        <f t="shared" si="2"/>
        <v>99333.83</v>
      </c>
      <c r="K13" s="79">
        <v>0</v>
      </c>
      <c r="L13" s="79">
        <v>0</v>
      </c>
      <c r="M13" s="79"/>
      <c r="N13" s="79">
        <v>0</v>
      </c>
      <c r="O13" s="79">
        <v>0</v>
      </c>
      <c r="P13" s="79">
        <v>0</v>
      </c>
      <c r="Q13" s="79">
        <v>0</v>
      </c>
      <c r="R13" s="81">
        <v>0</v>
      </c>
    </row>
    <row r="14" spans="1:18" s="5" customFormat="1" thickBot="1" x14ac:dyDescent="0.25">
      <c r="A14" s="78">
        <v>43922</v>
      </c>
      <c r="B14" s="79">
        <f t="shared" si="0"/>
        <v>15992000</v>
      </c>
      <c r="C14" s="79">
        <v>0</v>
      </c>
      <c r="D14" s="79">
        <v>167000</v>
      </c>
      <c r="E14" s="79">
        <f t="shared" si="1"/>
        <v>15825000</v>
      </c>
      <c r="F14" s="79">
        <v>0</v>
      </c>
      <c r="G14" s="80">
        <v>7.75</v>
      </c>
      <c r="H14" s="79">
        <v>0</v>
      </c>
      <c r="I14" s="79">
        <v>105045.53</v>
      </c>
      <c r="J14" s="79">
        <f t="shared" si="2"/>
        <v>105045.53</v>
      </c>
      <c r="K14" s="79">
        <v>0</v>
      </c>
      <c r="L14" s="79">
        <v>0</v>
      </c>
      <c r="M14" s="79"/>
      <c r="N14" s="79">
        <v>0</v>
      </c>
      <c r="O14" s="79">
        <v>0</v>
      </c>
      <c r="P14" s="79">
        <v>0</v>
      </c>
      <c r="Q14" s="79">
        <v>0</v>
      </c>
      <c r="R14" s="81">
        <v>0</v>
      </c>
    </row>
    <row r="15" spans="1:18" s="5" customFormat="1" thickBot="1" x14ac:dyDescent="0.25">
      <c r="A15" s="78">
        <v>43957</v>
      </c>
      <c r="B15" s="79">
        <f t="shared" si="0"/>
        <v>15825000</v>
      </c>
      <c r="C15" s="79">
        <v>0</v>
      </c>
      <c r="D15" s="79">
        <v>167000</v>
      </c>
      <c r="E15" s="79">
        <f t="shared" si="1"/>
        <v>15658000</v>
      </c>
      <c r="F15" s="79">
        <v>0</v>
      </c>
      <c r="G15" s="80">
        <v>7.75</v>
      </c>
      <c r="H15" s="79">
        <v>0</v>
      </c>
      <c r="I15" s="79">
        <v>100563.03</v>
      </c>
      <c r="J15" s="79">
        <f t="shared" si="2"/>
        <v>100563.03</v>
      </c>
      <c r="K15" s="79">
        <v>0</v>
      </c>
      <c r="L15" s="79">
        <v>0</v>
      </c>
      <c r="M15" s="79"/>
      <c r="N15" s="79">
        <v>0</v>
      </c>
      <c r="O15" s="79">
        <v>0</v>
      </c>
      <c r="P15" s="79">
        <v>0</v>
      </c>
      <c r="Q15" s="79">
        <v>0</v>
      </c>
      <c r="R15" s="81">
        <v>0</v>
      </c>
    </row>
    <row r="16" spans="1:18" s="5" customFormat="1" thickBot="1" x14ac:dyDescent="0.25">
      <c r="A16" s="78">
        <v>43984</v>
      </c>
      <c r="B16" s="79">
        <f t="shared" si="0"/>
        <v>15658000</v>
      </c>
      <c r="C16" s="79">
        <v>0</v>
      </c>
      <c r="D16" s="79">
        <v>167000</v>
      </c>
      <c r="E16" s="79">
        <f t="shared" si="1"/>
        <v>15491000</v>
      </c>
      <c r="F16" s="79">
        <v>0</v>
      </c>
      <c r="G16" s="80">
        <v>7.75</v>
      </c>
      <c r="H16" s="79">
        <v>0</v>
      </c>
      <c r="I16" s="79">
        <v>102994.54</v>
      </c>
      <c r="J16" s="79">
        <f t="shared" si="2"/>
        <v>102994.54</v>
      </c>
      <c r="K16" s="79">
        <v>0</v>
      </c>
      <c r="L16" s="79">
        <v>0</v>
      </c>
      <c r="M16" s="79"/>
      <c r="N16" s="79">
        <v>0</v>
      </c>
      <c r="O16" s="79">
        <v>0</v>
      </c>
      <c r="P16" s="79">
        <v>0</v>
      </c>
      <c r="Q16" s="79">
        <v>0</v>
      </c>
      <c r="R16" s="81">
        <v>0</v>
      </c>
    </row>
    <row r="17" spans="1:256" s="5" customFormat="1" thickBot="1" x14ac:dyDescent="0.25">
      <c r="A17" s="78">
        <v>44015</v>
      </c>
      <c r="B17" s="79">
        <f>E16</f>
        <v>15491000</v>
      </c>
      <c r="C17" s="79">
        <v>0</v>
      </c>
      <c r="D17" s="79">
        <v>167000</v>
      </c>
      <c r="E17" s="79">
        <f>B17+C17-D17</f>
        <v>15324000</v>
      </c>
      <c r="F17" s="79">
        <v>0</v>
      </c>
      <c r="G17" s="80">
        <v>7.75</v>
      </c>
      <c r="H17" s="79">
        <v>0</v>
      </c>
      <c r="I17" s="79">
        <v>98476.67</v>
      </c>
      <c r="J17" s="79">
        <f>I17</f>
        <v>98476.67</v>
      </c>
      <c r="K17" s="79">
        <v>0</v>
      </c>
      <c r="L17" s="79">
        <v>0</v>
      </c>
      <c r="M17" s="79"/>
      <c r="N17" s="79">
        <v>0</v>
      </c>
      <c r="O17" s="79">
        <v>0</v>
      </c>
      <c r="P17" s="79">
        <v>0</v>
      </c>
      <c r="Q17" s="79">
        <v>0</v>
      </c>
      <c r="R17" s="81">
        <v>0</v>
      </c>
    </row>
    <row r="18" spans="1:256" s="5" customFormat="1" thickBot="1" x14ac:dyDescent="0.25">
      <c r="A18" s="78">
        <v>44046</v>
      </c>
      <c r="B18" s="79">
        <f>E17</f>
        <v>15324000</v>
      </c>
      <c r="C18" s="79">
        <v>0</v>
      </c>
      <c r="D18" s="79">
        <v>167000</v>
      </c>
      <c r="E18" s="79">
        <f>B18+C18-D18</f>
        <v>15157000</v>
      </c>
      <c r="F18" s="79">
        <v>0</v>
      </c>
      <c r="G18" s="80">
        <v>7.75</v>
      </c>
      <c r="H18" s="79">
        <v>0</v>
      </c>
      <c r="I18" s="79">
        <v>100696</v>
      </c>
      <c r="J18" s="79">
        <f>I18</f>
        <v>100696</v>
      </c>
      <c r="K18" s="79">
        <v>0</v>
      </c>
      <c r="L18" s="79">
        <v>0</v>
      </c>
      <c r="M18" s="79"/>
      <c r="N18" s="79">
        <v>0</v>
      </c>
      <c r="O18" s="79">
        <v>0</v>
      </c>
      <c r="P18" s="79">
        <v>0</v>
      </c>
      <c r="Q18" s="79">
        <v>0</v>
      </c>
      <c r="R18" s="81">
        <v>0</v>
      </c>
    </row>
    <row r="19" spans="1:256" s="5" customFormat="1" thickBot="1" x14ac:dyDescent="0.25">
      <c r="A19" s="78">
        <v>44076</v>
      </c>
      <c r="B19" s="79">
        <f>E18</f>
        <v>15157000</v>
      </c>
      <c r="C19" s="79">
        <v>0</v>
      </c>
      <c r="D19" s="79">
        <v>167000</v>
      </c>
      <c r="E19" s="79">
        <f>B19+C19-D19</f>
        <v>14990000</v>
      </c>
      <c r="F19" s="79">
        <v>0</v>
      </c>
      <c r="G19" s="80">
        <v>7.2</v>
      </c>
      <c r="H19" s="79">
        <v>0</v>
      </c>
      <c r="I19" s="79">
        <v>99599.78</v>
      </c>
      <c r="J19" s="79">
        <f>I19</f>
        <v>99599.78</v>
      </c>
      <c r="K19" s="79">
        <v>0</v>
      </c>
      <c r="L19" s="79">
        <v>0</v>
      </c>
      <c r="M19" s="79"/>
      <c r="N19" s="79">
        <v>0</v>
      </c>
      <c r="O19" s="79">
        <v>0</v>
      </c>
      <c r="P19" s="79">
        <v>0</v>
      </c>
      <c r="Q19" s="79">
        <v>0</v>
      </c>
      <c r="R19" s="81">
        <v>0</v>
      </c>
    </row>
    <row r="20" spans="1:256" s="5" customFormat="1" thickBot="1" x14ac:dyDescent="0.25">
      <c r="A20" s="68" t="s">
        <v>20</v>
      </c>
      <c r="B20" s="69" t="s">
        <v>19</v>
      </c>
      <c r="C20" s="52">
        <f>SUM(C11:C11)</f>
        <v>0</v>
      </c>
      <c r="D20" s="52">
        <f>SUM(D11:D19)</f>
        <v>1503000</v>
      </c>
      <c r="E20" s="52" t="s">
        <v>38</v>
      </c>
      <c r="F20" s="52"/>
      <c r="G20" s="52"/>
      <c r="H20" s="69" t="s">
        <v>19</v>
      </c>
      <c r="I20" s="52">
        <f>SUM(I11:I19)</f>
        <v>814336.34</v>
      </c>
      <c r="J20" s="52">
        <f>SUM(J11:J19)</f>
        <v>814336.34</v>
      </c>
      <c r="K20" s="52"/>
      <c r="L20" s="52"/>
      <c r="M20" s="52"/>
      <c r="N20" s="69" t="s">
        <v>19</v>
      </c>
      <c r="O20" s="52">
        <v>0</v>
      </c>
      <c r="P20" s="52">
        <v>0</v>
      </c>
      <c r="Q20" s="52">
        <v>0</v>
      </c>
      <c r="R20" s="70">
        <v>0</v>
      </c>
      <c r="IV20" s="121">
        <f>SUM(C20:IU20)</f>
        <v>3131672.6799999997</v>
      </c>
    </row>
    <row r="21" spans="1:256" s="5" customFormat="1" ht="12" x14ac:dyDescent="0.2">
      <c r="A21" s="28"/>
      <c r="B21" s="29"/>
      <c r="C21" s="30"/>
      <c r="D21" s="30"/>
      <c r="E21" s="30"/>
      <c r="F21" s="30"/>
      <c r="G21" s="30"/>
      <c r="H21" s="29"/>
      <c r="I21" s="30"/>
      <c r="J21" s="30"/>
      <c r="K21" s="30"/>
      <c r="L21" s="30"/>
      <c r="M21" s="30"/>
      <c r="N21" s="29"/>
      <c r="O21" s="30"/>
      <c r="P21" s="30"/>
      <c r="Q21" s="30"/>
      <c r="R21" s="30"/>
    </row>
    <row r="22" spans="1:256" s="7" customFormat="1" ht="12" x14ac:dyDescent="0.2">
      <c r="A22" s="28"/>
      <c r="B22" s="29"/>
      <c r="C22" s="30"/>
      <c r="D22" s="30"/>
      <c r="E22" s="30"/>
      <c r="F22" s="30"/>
      <c r="G22" s="30"/>
      <c r="H22" s="29"/>
      <c r="I22" s="30"/>
      <c r="J22" s="30"/>
      <c r="K22" s="30"/>
      <c r="L22" s="30"/>
      <c r="M22" s="30"/>
      <c r="N22" s="29"/>
      <c r="O22" s="30"/>
      <c r="P22" s="30"/>
      <c r="Q22" s="30"/>
      <c r="R22" s="30"/>
    </row>
    <row r="23" spans="1:256" s="4" customFormat="1" ht="12.75" customHeight="1" thickBot="1" x14ac:dyDescent="0.25">
      <c r="A23" s="130" t="s">
        <v>14</v>
      </c>
      <c r="B23" s="13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256" s="4" customFormat="1" ht="23.25" thickBot="1" x14ac:dyDescent="0.25">
      <c r="A24" s="31" t="s">
        <v>13</v>
      </c>
      <c r="B24" s="32">
        <f t="shared" ref="B24:B33" si="3">B10</f>
        <v>16493000</v>
      </c>
      <c r="C24" s="33"/>
      <c r="D24" s="32"/>
      <c r="E24" s="33"/>
      <c r="F24" s="32"/>
      <c r="G24" s="33"/>
      <c r="H24" s="32">
        <v>0</v>
      </c>
      <c r="I24" s="33"/>
      <c r="J24" s="32"/>
      <c r="K24" s="33"/>
      <c r="L24" s="32"/>
      <c r="M24" s="33"/>
      <c r="N24" s="32">
        <v>0</v>
      </c>
      <c r="O24" s="33"/>
      <c r="P24" s="32"/>
      <c r="Q24" s="33"/>
      <c r="R24" s="32"/>
    </row>
    <row r="25" spans="1:256" s="4" customFormat="1" thickBot="1" x14ac:dyDescent="0.25">
      <c r="A25" s="31" t="s">
        <v>28</v>
      </c>
      <c r="B25" s="32">
        <f t="shared" si="3"/>
        <v>16493000</v>
      </c>
      <c r="C25" s="32">
        <f t="shared" ref="C25:D33" si="4">C11</f>
        <v>0</v>
      </c>
      <c r="D25" s="32">
        <f t="shared" si="4"/>
        <v>167000</v>
      </c>
      <c r="E25" s="32">
        <f t="shared" ref="E25:E30" si="5">B25+C25-D25</f>
        <v>16326000</v>
      </c>
      <c r="F25" s="32">
        <v>0</v>
      </c>
      <c r="G25" s="32">
        <f t="shared" ref="G25:J33" si="6">G11</f>
        <v>7.75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</row>
    <row r="26" spans="1:256" s="4" customFormat="1" thickBot="1" x14ac:dyDescent="0.25">
      <c r="A26" s="31" t="s">
        <v>40</v>
      </c>
      <c r="B26" s="32">
        <f t="shared" si="3"/>
        <v>16326000</v>
      </c>
      <c r="C26" s="32">
        <f t="shared" si="4"/>
        <v>0</v>
      </c>
      <c r="D26" s="32">
        <f t="shared" si="4"/>
        <v>167000</v>
      </c>
      <c r="E26" s="32">
        <f t="shared" si="5"/>
        <v>16159000</v>
      </c>
      <c r="F26" s="32">
        <v>0</v>
      </c>
      <c r="G26" s="32">
        <f t="shared" si="6"/>
        <v>7.75</v>
      </c>
      <c r="H26" s="32">
        <f t="shared" si="6"/>
        <v>0</v>
      </c>
      <c r="I26" s="32">
        <f t="shared" si="6"/>
        <v>107626.96</v>
      </c>
      <c r="J26" s="32">
        <f t="shared" si="6"/>
        <v>107626.96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256" s="4" customFormat="1" thickBot="1" x14ac:dyDescent="0.25">
      <c r="A27" s="31" t="s">
        <v>41</v>
      </c>
      <c r="B27" s="32">
        <f t="shared" si="3"/>
        <v>16159000</v>
      </c>
      <c r="C27" s="32">
        <f t="shared" si="4"/>
        <v>0</v>
      </c>
      <c r="D27" s="32">
        <f t="shared" si="4"/>
        <v>167000</v>
      </c>
      <c r="E27" s="32">
        <f t="shared" si="5"/>
        <v>15992000</v>
      </c>
      <c r="F27" s="32">
        <v>0</v>
      </c>
      <c r="G27" s="32">
        <f t="shared" si="6"/>
        <v>7.75</v>
      </c>
      <c r="H27" s="32">
        <f t="shared" si="6"/>
        <v>0</v>
      </c>
      <c r="I27" s="32">
        <f t="shared" si="6"/>
        <v>99333.83</v>
      </c>
      <c r="J27" s="32">
        <f t="shared" si="6"/>
        <v>99333.83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256" s="4" customFormat="1" thickBot="1" x14ac:dyDescent="0.25">
      <c r="A28" s="31" t="s">
        <v>44</v>
      </c>
      <c r="B28" s="32">
        <f t="shared" si="3"/>
        <v>15992000</v>
      </c>
      <c r="C28" s="32">
        <f t="shared" si="4"/>
        <v>0</v>
      </c>
      <c r="D28" s="32">
        <f t="shared" si="4"/>
        <v>167000</v>
      </c>
      <c r="E28" s="32">
        <f t="shared" si="5"/>
        <v>15825000</v>
      </c>
      <c r="F28" s="32">
        <v>0</v>
      </c>
      <c r="G28" s="32">
        <f t="shared" si="6"/>
        <v>7.75</v>
      </c>
      <c r="H28" s="32">
        <f t="shared" si="6"/>
        <v>0</v>
      </c>
      <c r="I28" s="32">
        <f t="shared" si="6"/>
        <v>105045.53</v>
      </c>
      <c r="J28" s="32">
        <f t="shared" si="6"/>
        <v>105045.53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1:256" s="4" customFormat="1" thickBot="1" x14ac:dyDescent="0.25">
      <c r="A29" s="31" t="s">
        <v>45</v>
      </c>
      <c r="B29" s="32">
        <f t="shared" si="3"/>
        <v>15825000</v>
      </c>
      <c r="C29" s="32">
        <f t="shared" si="4"/>
        <v>0</v>
      </c>
      <c r="D29" s="32">
        <f t="shared" si="4"/>
        <v>167000</v>
      </c>
      <c r="E29" s="32">
        <f t="shared" si="5"/>
        <v>15658000</v>
      </c>
      <c r="F29" s="32">
        <v>0</v>
      </c>
      <c r="G29" s="32">
        <f t="shared" si="6"/>
        <v>7.75</v>
      </c>
      <c r="H29" s="32">
        <f t="shared" si="6"/>
        <v>0</v>
      </c>
      <c r="I29" s="32">
        <f t="shared" si="6"/>
        <v>100563.03</v>
      </c>
      <c r="J29" s="32">
        <f t="shared" si="6"/>
        <v>100563.03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0" spans="1:256" s="4" customFormat="1" thickBot="1" x14ac:dyDescent="0.25">
      <c r="A30" s="31" t="s">
        <v>46</v>
      </c>
      <c r="B30" s="32">
        <f t="shared" si="3"/>
        <v>15658000</v>
      </c>
      <c r="C30" s="32">
        <f t="shared" si="4"/>
        <v>0</v>
      </c>
      <c r="D30" s="32">
        <f t="shared" si="4"/>
        <v>167000</v>
      </c>
      <c r="E30" s="32">
        <f t="shared" si="5"/>
        <v>15491000</v>
      </c>
      <c r="F30" s="32">
        <v>0</v>
      </c>
      <c r="G30" s="32">
        <f t="shared" si="6"/>
        <v>7.75</v>
      </c>
      <c r="H30" s="32">
        <f t="shared" si="6"/>
        <v>0</v>
      </c>
      <c r="I30" s="32">
        <f t="shared" si="6"/>
        <v>102994.54</v>
      </c>
      <c r="J30" s="32">
        <f t="shared" si="6"/>
        <v>102994.54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256" s="4" customFormat="1" thickBot="1" x14ac:dyDescent="0.25">
      <c r="A31" s="31" t="s">
        <v>47</v>
      </c>
      <c r="B31" s="32">
        <f t="shared" si="3"/>
        <v>15491000</v>
      </c>
      <c r="C31" s="32">
        <f t="shared" si="4"/>
        <v>0</v>
      </c>
      <c r="D31" s="32">
        <f t="shared" si="4"/>
        <v>167000</v>
      </c>
      <c r="E31" s="32">
        <f>B31+C31-D31</f>
        <v>15324000</v>
      </c>
      <c r="F31" s="32">
        <v>0</v>
      </c>
      <c r="G31" s="32">
        <f t="shared" si="6"/>
        <v>7.75</v>
      </c>
      <c r="H31" s="32">
        <f t="shared" si="6"/>
        <v>0</v>
      </c>
      <c r="I31" s="32">
        <f t="shared" si="6"/>
        <v>98476.67</v>
      </c>
      <c r="J31" s="32">
        <f t="shared" si="6"/>
        <v>98476.67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256" s="4" customFormat="1" thickBot="1" x14ac:dyDescent="0.25">
      <c r="A32" s="31" t="s">
        <v>48</v>
      </c>
      <c r="B32" s="32">
        <f t="shared" si="3"/>
        <v>15324000</v>
      </c>
      <c r="C32" s="32">
        <f t="shared" si="4"/>
        <v>0</v>
      </c>
      <c r="D32" s="32">
        <f t="shared" si="4"/>
        <v>167000</v>
      </c>
      <c r="E32" s="32">
        <f>B32+C32-D32</f>
        <v>15157000</v>
      </c>
      <c r="F32" s="32">
        <v>0</v>
      </c>
      <c r="G32" s="32">
        <f t="shared" si="6"/>
        <v>7.75</v>
      </c>
      <c r="H32" s="32">
        <f t="shared" si="6"/>
        <v>0</v>
      </c>
      <c r="I32" s="32">
        <f t="shared" si="6"/>
        <v>100696</v>
      </c>
      <c r="J32" s="32">
        <f t="shared" si="6"/>
        <v>100696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1:18" s="4" customFormat="1" thickBot="1" x14ac:dyDescent="0.25">
      <c r="A33" s="31" t="s">
        <v>49</v>
      </c>
      <c r="B33" s="32">
        <f t="shared" si="3"/>
        <v>15157000</v>
      </c>
      <c r="C33" s="32">
        <f t="shared" si="4"/>
        <v>0</v>
      </c>
      <c r="D33" s="32">
        <f t="shared" si="4"/>
        <v>167000</v>
      </c>
      <c r="E33" s="32">
        <f>B33+C33-D33</f>
        <v>14990000</v>
      </c>
      <c r="F33" s="32">
        <v>0</v>
      </c>
      <c r="G33" s="32">
        <f t="shared" si="6"/>
        <v>7.2</v>
      </c>
      <c r="H33" s="32">
        <f t="shared" si="6"/>
        <v>0</v>
      </c>
      <c r="I33" s="32">
        <f t="shared" si="6"/>
        <v>99599.78</v>
      </c>
      <c r="J33" s="32">
        <f t="shared" si="6"/>
        <v>99599.78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s="5" customFormat="1" thickBot="1" x14ac:dyDescent="0.25">
      <c r="A34" s="42"/>
      <c r="B34" s="43" t="s">
        <v>19</v>
      </c>
      <c r="C34" s="36">
        <f>SUM(C25:C25)</f>
        <v>0</v>
      </c>
      <c r="D34" s="36">
        <f>SUM(D25:D33)</f>
        <v>1503000</v>
      </c>
      <c r="E34" s="40">
        <f>B24+C34-D34</f>
        <v>14990000</v>
      </c>
      <c r="F34" s="36">
        <v>0</v>
      </c>
      <c r="G34" s="40"/>
      <c r="H34" s="43" t="s">
        <v>19</v>
      </c>
      <c r="I34" s="36">
        <f>SUM(I25:I33)</f>
        <v>814336.34</v>
      </c>
      <c r="J34" s="36">
        <f>SUM(J25:J33)</f>
        <v>814336.34</v>
      </c>
      <c r="K34" s="40"/>
      <c r="L34" s="36"/>
      <c r="M34" s="40"/>
      <c r="N34" s="43" t="s">
        <v>19</v>
      </c>
      <c r="O34" s="39">
        <v>0</v>
      </c>
      <c r="P34" s="36">
        <v>0</v>
      </c>
      <c r="Q34" s="40">
        <v>0</v>
      </c>
      <c r="R34" s="36">
        <v>0</v>
      </c>
    </row>
    <row r="35" spans="1:18" s="4" customFormat="1" ht="45.75" thickBot="1" x14ac:dyDescent="0.25">
      <c r="A35" s="44" t="s">
        <v>29</v>
      </c>
      <c r="B35" s="45" t="s">
        <v>19</v>
      </c>
      <c r="C35" s="46"/>
      <c r="D35" s="47"/>
      <c r="E35" s="46"/>
      <c r="F35" s="47"/>
      <c r="G35" s="46"/>
      <c r="H35" s="45" t="s">
        <v>19</v>
      </c>
      <c r="I35" s="46"/>
      <c r="J35" s="47"/>
      <c r="K35" s="46"/>
      <c r="L35" s="47"/>
      <c r="M35" s="46"/>
      <c r="N35" s="45" t="s">
        <v>19</v>
      </c>
      <c r="O35" s="46"/>
      <c r="P35" s="47"/>
      <c r="Q35" s="46"/>
      <c r="R35" s="47"/>
    </row>
    <row r="36" spans="1:18" s="4" customFormat="1" ht="12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s="5" customFormat="1" ht="12" x14ac:dyDescent="0.2">
      <c r="A37" s="10" t="s">
        <v>22</v>
      </c>
      <c r="B37" s="29"/>
      <c r="C37" s="30"/>
      <c r="D37" s="30"/>
      <c r="E37" s="30"/>
      <c r="F37" s="30"/>
      <c r="G37" s="30"/>
      <c r="H37" s="29"/>
      <c r="I37" s="30"/>
      <c r="J37" s="30"/>
      <c r="K37" s="30"/>
      <c r="L37" s="30"/>
      <c r="M37" s="30"/>
      <c r="N37" s="29"/>
      <c r="O37" s="30"/>
      <c r="P37" s="30"/>
      <c r="Q37" s="30"/>
      <c r="R37" s="30"/>
    </row>
    <row r="38" spans="1:18" s="5" customFormat="1" ht="12" x14ac:dyDescent="0.2">
      <c r="A38" s="28"/>
      <c r="B38" s="29"/>
      <c r="C38" s="30"/>
      <c r="D38" s="30"/>
      <c r="E38" s="30"/>
      <c r="F38" s="30"/>
      <c r="G38" s="82"/>
      <c r="H38" s="29"/>
      <c r="I38" s="30"/>
      <c r="J38" s="30"/>
      <c r="K38" s="30"/>
      <c r="L38" s="30"/>
      <c r="M38" s="30"/>
      <c r="N38" s="29"/>
      <c r="O38" s="30"/>
      <c r="P38" s="30"/>
      <c r="Q38" s="30"/>
      <c r="R38" s="30"/>
    </row>
    <row r="39" spans="1:18" s="101" customFormat="1" thickBot="1" x14ac:dyDescent="0.25">
      <c r="A39" s="125" t="s">
        <v>30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00"/>
      <c r="Q39" s="100"/>
      <c r="R39" s="100"/>
    </row>
    <row r="40" spans="1:18" s="4" customFormat="1" ht="23.25" thickBot="1" x14ac:dyDescent="0.25">
      <c r="A40" s="31" t="s">
        <v>13</v>
      </c>
      <c r="B40" s="32">
        <v>3906250</v>
      </c>
      <c r="C40" s="33"/>
      <c r="D40" s="32"/>
      <c r="E40" s="33">
        <f>B40</f>
        <v>3906250</v>
      </c>
      <c r="F40" s="32"/>
      <c r="G40" s="83"/>
      <c r="H40" s="32">
        <v>0</v>
      </c>
      <c r="I40" s="33"/>
      <c r="J40" s="32"/>
      <c r="K40" s="33"/>
      <c r="L40" s="32"/>
      <c r="M40" s="33"/>
      <c r="N40" s="32"/>
      <c r="O40" s="33"/>
      <c r="P40" s="32"/>
      <c r="Q40" s="33"/>
      <c r="R40" s="32"/>
    </row>
    <row r="41" spans="1:18" s="4" customFormat="1" thickBot="1" x14ac:dyDescent="0.25">
      <c r="A41" s="84">
        <v>43861</v>
      </c>
      <c r="B41" s="32">
        <f>E40</f>
        <v>3906250</v>
      </c>
      <c r="C41" s="33">
        <v>0</v>
      </c>
      <c r="D41" s="32">
        <v>3906250</v>
      </c>
      <c r="E41" s="33">
        <f>B41+C41-D41</f>
        <v>0</v>
      </c>
      <c r="F41" s="32">
        <v>0</v>
      </c>
      <c r="G41" s="85">
        <v>2</v>
      </c>
      <c r="H41" s="32">
        <v>0</v>
      </c>
      <c r="I41" s="33">
        <v>0</v>
      </c>
      <c r="J41" s="32">
        <v>0</v>
      </c>
      <c r="K41" s="33">
        <v>0</v>
      </c>
      <c r="L41" s="32">
        <v>0</v>
      </c>
      <c r="M41" s="33"/>
      <c r="N41" s="32">
        <v>0</v>
      </c>
      <c r="O41" s="33">
        <v>0</v>
      </c>
      <c r="P41" s="32">
        <v>0</v>
      </c>
      <c r="Q41" s="33">
        <v>0</v>
      </c>
      <c r="R41" s="32">
        <v>0</v>
      </c>
    </row>
    <row r="42" spans="1:18" s="4" customFormat="1" thickBot="1" x14ac:dyDescent="0.25">
      <c r="A42" s="84">
        <v>43867</v>
      </c>
      <c r="B42" s="32">
        <f>E41</f>
        <v>0</v>
      </c>
      <c r="C42" s="33">
        <v>0</v>
      </c>
      <c r="D42" s="32">
        <v>0</v>
      </c>
      <c r="E42" s="33">
        <f>B42+C42-D42</f>
        <v>0</v>
      </c>
      <c r="F42" s="32">
        <v>0</v>
      </c>
      <c r="G42" s="85">
        <v>2</v>
      </c>
      <c r="H42" s="32">
        <v>0</v>
      </c>
      <c r="I42" s="33">
        <v>705667.77</v>
      </c>
      <c r="J42" s="32">
        <f>I42</f>
        <v>705667.77</v>
      </c>
      <c r="K42" s="33">
        <v>0</v>
      </c>
      <c r="L42" s="32">
        <v>0</v>
      </c>
      <c r="M42" s="33"/>
      <c r="N42" s="32">
        <v>0</v>
      </c>
      <c r="O42" s="33">
        <v>0</v>
      </c>
      <c r="P42" s="32">
        <v>0</v>
      </c>
      <c r="Q42" s="33">
        <v>0</v>
      </c>
      <c r="R42" s="32">
        <v>0</v>
      </c>
    </row>
    <row r="43" spans="1:18" s="5" customFormat="1" thickBot="1" x14ac:dyDescent="0.25">
      <c r="A43" s="42" t="s">
        <v>20</v>
      </c>
      <c r="B43" s="43" t="s">
        <v>19</v>
      </c>
      <c r="C43" s="40">
        <f>SUM(C41:C41)</f>
        <v>0</v>
      </c>
      <c r="D43" s="36">
        <f>SUM(D41:D41)</f>
        <v>3906250</v>
      </c>
      <c r="E43" s="40">
        <f>B40+C43-D43</f>
        <v>0</v>
      </c>
      <c r="F43" s="36">
        <v>0</v>
      </c>
      <c r="G43" s="86"/>
      <c r="H43" s="43" t="s">
        <v>19</v>
      </c>
      <c r="I43" s="40">
        <f>SUM(I41:I42)</f>
        <v>705667.77</v>
      </c>
      <c r="J43" s="36">
        <f>SUM(J41:J42)</f>
        <v>705667.77</v>
      </c>
      <c r="K43" s="40">
        <f>SUM(K41)</f>
        <v>0</v>
      </c>
      <c r="L43" s="36">
        <f>SUM(L41)</f>
        <v>0</v>
      </c>
      <c r="M43" s="40"/>
      <c r="N43" s="43" t="s">
        <v>19</v>
      </c>
      <c r="O43" s="39">
        <f>SUM(O41)</f>
        <v>0</v>
      </c>
      <c r="P43" s="36">
        <f>SUM(P41)</f>
        <v>0</v>
      </c>
      <c r="Q43" s="40">
        <v>0</v>
      </c>
      <c r="R43" s="36">
        <v>0</v>
      </c>
    </row>
    <row r="44" spans="1:18" s="5" customFormat="1" ht="12" x14ac:dyDescent="0.2">
      <c r="A44" s="28"/>
      <c r="B44" s="29"/>
      <c r="C44" s="30"/>
      <c r="D44" s="30"/>
      <c r="E44" s="30"/>
      <c r="F44" s="30"/>
      <c r="G44" s="82"/>
      <c r="H44" s="29"/>
      <c r="I44" s="30"/>
      <c r="J44" s="30"/>
      <c r="K44" s="30"/>
      <c r="L44" s="30"/>
      <c r="M44" s="30"/>
      <c r="N44" s="29"/>
      <c r="O44" s="30"/>
      <c r="P44" s="30"/>
      <c r="Q44" s="30"/>
      <c r="R44" s="30"/>
    </row>
    <row r="45" spans="1:18" s="101" customFormat="1" thickBot="1" x14ac:dyDescent="0.25">
      <c r="A45" s="125" t="s">
        <v>31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00"/>
      <c r="Q45" s="100"/>
      <c r="R45" s="100"/>
    </row>
    <row r="46" spans="1:18" s="4" customFormat="1" ht="23.25" thickBot="1" x14ac:dyDescent="0.25">
      <c r="A46" s="31" t="s">
        <v>13</v>
      </c>
      <c r="B46" s="32">
        <v>16250000</v>
      </c>
      <c r="C46" s="33"/>
      <c r="D46" s="32"/>
      <c r="E46" s="33">
        <f>B46</f>
        <v>16250000</v>
      </c>
      <c r="F46" s="32"/>
      <c r="G46" s="83"/>
      <c r="H46" s="32">
        <v>0</v>
      </c>
      <c r="I46" s="33"/>
      <c r="J46" s="32"/>
      <c r="K46" s="33"/>
      <c r="L46" s="32"/>
      <c r="M46" s="33"/>
      <c r="N46" s="32"/>
      <c r="O46" s="33"/>
      <c r="P46" s="32"/>
      <c r="Q46" s="33"/>
      <c r="R46" s="32"/>
    </row>
    <row r="47" spans="1:18" s="4" customFormat="1" thickBot="1" x14ac:dyDescent="0.25">
      <c r="A47" s="84">
        <v>43860</v>
      </c>
      <c r="B47" s="32">
        <f>E46</f>
        <v>16250000</v>
      </c>
      <c r="C47" s="33">
        <v>0</v>
      </c>
      <c r="D47" s="32">
        <v>8125000</v>
      </c>
      <c r="E47" s="33">
        <f>B47+C47-D47</f>
        <v>8125000</v>
      </c>
      <c r="F47" s="32">
        <v>0</v>
      </c>
      <c r="G47" s="85">
        <v>2</v>
      </c>
      <c r="H47" s="32">
        <v>0</v>
      </c>
      <c r="I47" s="33">
        <v>0</v>
      </c>
      <c r="J47" s="32">
        <v>0</v>
      </c>
      <c r="K47" s="33">
        <v>0</v>
      </c>
      <c r="L47" s="32">
        <v>0</v>
      </c>
      <c r="M47" s="33"/>
      <c r="N47" s="32">
        <v>0</v>
      </c>
      <c r="O47" s="33">
        <v>0</v>
      </c>
      <c r="P47" s="32">
        <v>0</v>
      </c>
      <c r="Q47" s="33">
        <v>0</v>
      </c>
      <c r="R47" s="32">
        <v>0</v>
      </c>
    </row>
    <row r="48" spans="1:18" s="4" customFormat="1" thickBot="1" x14ac:dyDescent="0.25">
      <c r="A48" s="84">
        <v>43861</v>
      </c>
      <c r="B48" s="32">
        <f>E47</f>
        <v>8125000</v>
      </c>
      <c r="C48" s="33">
        <v>0</v>
      </c>
      <c r="D48" s="32">
        <v>8125000</v>
      </c>
      <c r="E48" s="33">
        <f>B48+C48-D48</f>
        <v>0</v>
      </c>
      <c r="F48" s="32">
        <v>0</v>
      </c>
      <c r="G48" s="85">
        <v>2</v>
      </c>
      <c r="H48" s="32">
        <v>0</v>
      </c>
      <c r="I48" s="33">
        <v>0</v>
      </c>
      <c r="J48" s="32">
        <v>0</v>
      </c>
      <c r="K48" s="33">
        <v>0</v>
      </c>
      <c r="L48" s="32">
        <v>0</v>
      </c>
      <c r="M48" s="33"/>
      <c r="N48" s="32">
        <v>0</v>
      </c>
      <c r="O48" s="33">
        <v>0</v>
      </c>
      <c r="P48" s="32">
        <v>0</v>
      </c>
      <c r="Q48" s="33">
        <v>0</v>
      </c>
      <c r="R48" s="32">
        <v>0</v>
      </c>
    </row>
    <row r="49" spans="1:18" s="4" customFormat="1" thickBot="1" x14ac:dyDescent="0.25">
      <c r="A49" s="84">
        <v>43941</v>
      </c>
      <c r="B49" s="32">
        <f>E48</f>
        <v>0</v>
      </c>
      <c r="C49" s="33">
        <v>0</v>
      </c>
      <c r="D49" s="32">
        <v>0</v>
      </c>
      <c r="E49" s="33">
        <f>B49+C49-D49</f>
        <v>0</v>
      </c>
      <c r="F49" s="32">
        <v>0</v>
      </c>
      <c r="G49" s="85">
        <v>2</v>
      </c>
      <c r="H49" s="32">
        <v>0</v>
      </c>
      <c r="I49" s="33">
        <v>1461879.63</v>
      </c>
      <c r="J49" s="32">
        <f>I49</f>
        <v>1461879.63</v>
      </c>
      <c r="K49" s="33">
        <v>0</v>
      </c>
      <c r="L49" s="32">
        <v>0</v>
      </c>
      <c r="M49" s="33"/>
      <c r="N49" s="32">
        <v>0</v>
      </c>
      <c r="O49" s="33">
        <v>0</v>
      </c>
      <c r="P49" s="32">
        <v>0</v>
      </c>
      <c r="Q49" s="33">
        <v>0</v>
      </c>
      <c r="R49" s="32">
        <v>0</v>
      </c>
    </row>
    <row r="50" spans="1:18" s="5" customFormat="1" thickBot="1" x14ac:dyDescent="0.25">
      <c r="A50" s="42" t="s">
        <v>20</v>
      </c>
      <c r="B50" s="43" t="s">
        <v>19</v>
      </c>
      <c r="C50" s="40">
        <f>SUM(C47:C47)</f>
        <v>0</v>
      </c>
      <c r="D50" s="36">
        <f>SUM(D47:D49)</f>
        <v>16250000</v>
      </c>
      <c r="E50" s="40">
        <f>B46+C50-D50</f>
        <v>0</v>
      </c>
      <c r="F50" s="36">
        <v>0</v>
      </c>
      <c r="G50" s="86"/>
      <c r="H50" s="43" t="s">
        <v>19</v>
      </c>
      <c r="I50" s="40">
        <f>SUM(I47:I49)</f>
        <v>1461879.63</v>
      </c>
      <c r="J50" s="36">
        <f>SUM(J47:J49)</f>
        <v>1461879.63</v>
      </c>
      <c r="K50" s="40">
        <f>SUM(K47)</f>
        <v>0</v>
      </c>
      <c r="L50" s="36">
        <f>SUM(L47)</f>
        <v>0</v>
      </c>
      <c r="M50" s="40"/>
      <c r="N50" s="43" t="s">
        <v>19</v>
      </c>
      <c r="O50" s="39">
        <f>SUM(O47)</f>
        <v>0</v>
      </c>
      <c r="P50" s="36">
        <f>SUM(P47)</f>
        <v>0</v>
      </c>
      <c r="Q50" s="40">
        <v>0</v>
      </c>
      <c r="R50" s="36">
        <v>0</v>
      </c>
    </row>
    <row r="51" spans="1:18" s="5" customFormat="1" thickBot="1" x14ac:dyDescent="0.25">
      <c r="A51" s="122"/>
      <c r="B51" s="123"/>
      <c r="C51" s="37"/>
      <c r="D51" s="37"/>
      <c r="E51" s="37"/>
      <c r="F51" s="37"/>
      <c r="G51" s="124"/>
      <c r="H51" s="123"/>
      <c r="I51" s="37"/>
      <c r="J51" s="37"/>
      <c r="K51" s="37"/>
      <c r="L51" s="37"/>
      <c r="M51" s="37"/>
      <c r="N51" s="123"/>
      <c r="O51" s="37"/>
      <c r="P51" s="30"/>
      <c r="Q51" s="30"/>
      <c r="R51" s="30"/>
    </row>
    <row r="52" spans="1:18" s="106" customFormat="1" thickBot="1" x14ac:dyDescent="0.25">
      <c r="A52" s="125" t="s">
        <v>33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00"/>
      <c r="Q52" s="100"/>
      <c r="R52" s="100"/>
    </row>
    <row r="53" spans="1:18" s="5" customFormat="1" ht="23.25" thickBot="1" x14ac:dyDescent="0.25">
      <c r="A53" s="31" t="s">
        <v>13</v>
      </c>
      <c r="B53" s="32">
        <v>7812500</v>
      </c>
      <c r="C53" s="33"/>
      <c r="D53" s="32"/>
      <c r="E53" s="33">
        <f>B53</f>
        <v>7812500</v>
      </c>
      <c r="F53" s="32"/>
      <c r="G53" s="83"/>
      <c r="H53" s="32">
        <v>0</v>
      </c>
      <c r="I53" s="33"/>
      <c r="J53" s="32"/>
      <c r="K53" s="33"/>
      <c r="L53" s="32"/>
      <c r="M53" s="33"/>
      <c r="N53" s="32"/>
      <c r="O53" s="33"/>
      <c r="P53" s="32"/>
      <c r="Q53" s="33"/>
      <c r="R53" s="32"/>
    </row>
    <row r="54" spans="1:18" s="5" customFormat="1" thickBot="1" x14ac:dyDescent="0.25">
      <c r="A54" s="84">
        <v>43861</v>
      </c>
      <c r="B54" s="32">
        <f>E53</f>
        <v>7812500</v>
      </c>
      <c r="C54" s="33">
        <v>0</v>
      </c>
      <c r="D54" s="32">
        <v>7812500</v>
      </c>
      <c r="E54" s="33">
        <f>B54+C54-D54</f>
        <v>0</v>
      </c>
      <c r="F54" s="32">
        <v>0</v>
      </c>
      <c r="G54" s="85">
        <v>2</v>
      </c>
      <c r="H54" s="32">
        <v>0</v>
      </c>
      <c r="I54" s="33">
        <v>0</v>
      </c>
      <c r="J54" s="32">
        <v>0</v>
      </c>
      <c r="K54" s="33">
        <v>0</v>
      </c>
      <c r="L54" s="32">
        <v>0</v>
      </c>
      <c r="M54" s="33"/>
      <c r="N54" s="32">
        <v>0</v>
      </c>
      <c r="O54" s="33">
        <v>0</v>
      </c>
      <c r="P54" s="32">
        <v>0</v>
      </c>
      <c r="Q54" s="33">
        <v>0</v>
      </c>
      <c r="R54" s="32">
        <v>0</v>
      </c>
    </row>
    <row r="55" spans="1:18" s="5" customFormat="1" thickBot="1" x14ac:dyDescent="0.25">
      <c r="A55" s="84">
        <v>43970</v>
      </c>
      <c r="B55" s="32">
        <f>E54</f>
        <v>0</v>
      </c>
      <c r="C55" s="33">
        <v>0</v>
      </c>
      <c r="D55" s="32">
        <v>0</v>
      </c>
      <c r="E55" s="33">
        <f>B55+C55-D55</f>
        <v>0</v>
      </c>
      <c r="F55" s="32">
        <v>0</v>
      </c>
      <c r="G55" s="85">
        <v>2</v>
      </c>
      <c r="H55" s="32">
        <v>0</v>
      </c>
      <c r="I55" s="33">
        <v>716438.82</v>
      </c>
      <c r="J55" s="32">
        <f>I55</f>
        <v>716438.82</v>
      </c>
      <c r="K55" s="33">
        <v>0</v>
      </c>
      <c r="L55" s="32">
        <v>0</v>
      </c>
      <c r="M55" s="33"/>
      <c r="N55" s="32">
        <v>0</v>
      </c>
      <c r="O55" s="33">
        <v>0</v>
      </c>
      <c r="P55" s="32">
        <v>0</v>
      </c>
      <c r="Q55" s="33">
        <v>0</v>
      </c>
      <c r="R55" s="32">
        <v>0</v>
      </c>
    </row>
    <row r="56" spans="1:18" s="5" customFormat="1" thickBot="1" x14ac:dyDescent="0.25">
      <c r="A56" s="42" t="s">
        <v>20</v>
      </c>
      <c r="B56" s="43" t="s">
        <v>19</v>
      </c>
      <c r="C56" s="40">
        <f>SUM(C54:C54)</f>
        <v>0</v>
      </c>
      <c r="D56" s="36">
        <f>SUM(D54:D54)</f>
        <v>7812500</v>
      </c>
      <c r="E56" s="40">
        <f>B53+C56-D56</f>
        <v>0</v>
      </c>
      <c r="F56" s="36">
        <v>0</v>
      </c>
      <c r="G56" s="86"/>
      <c r="H56" s="43" t="s">
        <v>19</v>
      </c>
      <c r="I56" s="40">
        <f>SUM(I54:I55)</f>
        <v>716438.82</v>
      </c>
      <c r="J56" s="36">
        <f>SUM(J54:J55)</f>
        <v>716438.82</v>
      </c>
      <c r="K56" s="40">
        <f>SUM(K54)</f>
        <v>0</v>
      </c>
      <c r="L56" s="36">
        <f>SUM(L54)</f>
        <v>0</v>
      </c>
      <c r="M56" s="40"/>
      <c r="N56" s="43" t="s">
        <v>19</v>
      </c>
      <c r="O56" s="39">
        <f>SUM(O54)</f>
        <v>0</v>
      </c>
      <c r="P56" s="36">
        <f>SUM(P54)</f>
        <v>0</v>
      </c>
      <c r="Q56" s="40">
        <v>0</v>
      </c>
      <c r="R56" s="36">
        <v>0</v>
      </c>
    </row>
    <row r="57" spans="1:18" s="5" customFormat="1" ht="12" x14ac:dyDescent="0.2">
      <c r="A57" s="28"/>
      <c r="B57" s="29"/>
      <c r="C57" s="30"/>
      <c r="D57" s="30"/>
      <c r="E57" s="30"/>
      <c r="F57" s="30"/>
      <c r="G57" s="82"/>
      <c r="H57" s="29"/>
      <c r="I57" s="30"/>
      <c r="J57" s="30"/>
      <c r="K57" s="30"/>
      <c r="L57" s="30"/>
      <c r="M57" s="30"/>
      <c r="N57" s="29"/>
      <c r="O57" s="30"/>
      <c r="P57" s="30"/>
      <c r="Q57" s="30"/>
      <c r="R57" s="30"/>
    </row>
    <row r="58" spans="1:18" s="106" customFormat="1" thickBot="1" x14ac:dyDescent="0.25">
      <c r="A58" s="125" t="s">
        <v>32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00"/>
      <c r="Q58" s="100"/>
      <c r="R58" s="100"/>
    </row>
    <row r="59" spans="1:18" s="5" customFormat="1" ht="23.25" thickBot="1" x14ac:dyDescent="0.25">
      <c r="A59" s="31" t="s">
        <v>13</v>
      </c>
      <c r="B59" s="32">
        <v>14356125</v>
      </c>
      <c r="C59" s="33"/>
      <c r="D59" s="32"/>
      <c r="E59" s="33">
        <f>B59</f>
        <v>14356125</v>
      </c>
      <c r="F59" s="32"/>
      <c r="G59" s="83"/>
      <c r="H59" s="32">
        <v>0</v>
      </c>
      <c r="I59" s="33"/>
      <c r="J59" s="32"/>
      <c r="K59" s="33"/>
      <c r="L59" s="32"/>
      <c r="M59" s="33"/>
      <c r="N59" s="32"/>
      <c r="O59" s="33"/>
      <c r="P59" s="32"/>
      <c r="Q59" s="33"/>
      <c r="R59" s="32"/>
    </row>
    <row r="60" spans="1:18" s="5" customFormat="1" thickBot="1" x14ac:dyDescent="0.25">
      <c r="A60" s="84">
        <v>43861</v>
      </c>
      <c r="B60" s="32">
        <f>E59</f>
        <v>14356125</v>
      </c>
      <c r="C60" s="33">
        <v>0</v>
      </c>
      <c r="D60" s="32">
        <v>14356125</v>
      </c>
      <c r="E60" s="33">
        <f>B60+C60-D60</f>
        <v>0</v>
      </c>
      <c r="F60" s="32">
        <v>0</v>
      </c>
      <c r="G60" s="85">
        <v>2</v>
      </c>
      <c r="H60" s="32">
        <v>0</v>
      </c>
      <c r="I60" s="33">
        <v>0</v>
      </c>
      <c r="J60" s="32">
        <v>0</v>
      </c>
      <c r="K60" s="33">
        <v>0</v>
      </c>
      <c r="L60" s="32">
        <v>0</v>
      </c>
      <c r="M60" s="33"/>
      <c r="N60" s="32">
        <v>0</v>
      </c>
      <c r="O60" s="33">
        <v>0</v>
      </c>
      <c r="P60" s="32">
        <v>0</v>
      </c>
      <c r="Q60" s="33">
        <v>0</v>
      </c>
      <c r="R60" s="32">
        <v>0</v>
      </c>
    </row>
    <row r="61" spans="1:18" s="5" customFormat="1" thickBot="1" x14ac:dyDescent="0.25">
      <c r="A61" s="84">
        <v>44046</v>
      </c>
      <c r="B61" s="32">
        <f>E60</f>
        <v>0</v>
      </c>
      <c r="C61" s="33">
        <v>0</v>
      </c>
      <c r="D61" s="32">
        <v>0</v>
      </c>
      <c r="E61" s="33">
        <f>B61+C61-D61</f>
        <v>0</v>
      </c>
      <c r="F61" s="32">
        <v>0</v>
      </c>
      <c r="G61" s="85">
        <v>2</v>
      </c>
      <c r="H61" s="32">
        <v>0</v>
      </c>
      <c r="I61" s="33">
        <v>935087.86</v>
      </c>
      <c r="J61" s="32">
        <f>I61</f>
        <v>935087.86</v>
      </c>
      <c r="K61" s="33">
        <v>0</v>
      </c>
      <c r="L61" s="32">
        <v>0</v>
      </c>
      <c r="M61" s="33"/>
      <c r="N61" s="32">
        <v>0</v>
      </c>
      <c r="O61" s="33">
        <v>0</v>
      </c>
      <c r="P61" s="32">
        <v>0</v>
      </c>
      <c r="Q61" s="33">
        <v>0</v>
      </c>
      <c r="R61" s="32">
        <v>0</v>
      </c>
    </row>
    <row r="62" spans="1:18" s="5" customFormat="1" thickBot="1" x14ac:dyDescent="0.25">
      <c r="A62" s="42" t="s">
        <v>20</v>
      </c>
      <c r="B62" s="43" t="s">
        <v>19</v>
      </c>
      <c r="C62" s="40">
        <f>SUM(C60:C60)</f>
        <v>0</v>
      </c>
      <c r="D62" s="36">
        <f>SUM(D60:D61)</f>
        <v>14356125</v>
      </c>
      <c r="E62" s="40">
        <f>B59+C62-D62</f>
        <v>0</v>
      </c>
      <c r="F62" s="36">
        <v>0</v>
      </c>
      <c r="G62" s="86"/>
      <c r="H62" s="43" t="s">
        <v>19</v>
      </c>
      <c r="I62" s="40">
        <f>SUM(I60:I61)</f>
        <v>935087.86</v>
      </c>
      <c r="J62" s="36">
        <f>SUM(J60:J61)</f>
        <v>935087.86</v>
      </c>
      <c r="K62" s="40">
        <f>SUM(K60)</f>
        <v>0</v>
      </c>
      <c r="L62" s="36">
        <f>SUM(L60)</f>
        <v>0</v>
      </c>
      <c r="M62" s="40"/>
      <c r="N62" s="43" t="s">
        <v>19</v>
      </c>
      <c r="O62" s="39">
        <f>SUM(O60)</f>
        <v>0</v>
      </c>
      <c r="P62" s="36">
        <f>SUM(P60)</f>
        <v>0</v>
      </c>
      <c r="Q62" s="40">
        <v>0</v>
      </c>
      <c r="R62" s="36">
        <v>0</v>
      </c>
    </row>
    <row r="63" spans="1:18" s="5" customFormat="1" ht="12" x14ac:dyDescent="0.2">
      <c r="A63" s="28"/>
      <c r="B63" s="29"/>
      <c r="C63" s="30"/>
      <c r="D63" s="30"/>
      <c r="E63" s="30"/>
      <c r="F63" s="30"/>
      <c r="G63" s="82"/>
      <c r="H63" s="29"/>
      <c r="I63" s="30"/>
      <c r="J63" s="30"/>
      <c r="K63" s="30"/>
      <c r="L63" s="30"/>
      <c r="M63" s="30"/>
      <c r="N63" s="29"/>
      <c r="O63" s="30"/>
      <c r="P63" s="30"/>
      <c r="Q63" s="30"/>
      <c r="R63" s="30"/>
    </row>
    <row r="64" spans="1:18" s="106" customFormat="1" thickBot="1" x14ac:dyDescent="0.25">
      <c r="A64" s="125" t="s">
        <v>34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00"/>
      <c r="Q64" s="100"/>
      <c r="R64" s="100"/>
    </row>
    <row r="65" spans="1:18" s="5" customFormat="1" ht="23.25" thickBot="1" x14ac:dyDescent="0.25">
      <c r="A65" s="31" t="s">
        <v>13</v>
      </c>
      <c r="B65" s="32">
        <v>7500000</v>
      </c>
      <c r="C65" s="33"/>
      <c r="D65" s="32"/>
      <c r="E65" s="33">
        <f>B65</f>
        <v>7500000</v>
      </c>
      <c r="F65" s="32"/>
      <c r="G65" s="83"/>
      <c r="H65" s="32">
        <v>0</v>
      </c>
      <c r="I65" s="33"/>
      <c r="J65" s="32"/>
      <c r="K65" s="33"/>
      <c r="L65" s="32"/>
      <c r="M65" s="33"/>
      <c r="N65" s="32"/>
      <c r="O65" s="33"/>
      <c r="P65" s="32"/>
      <c r="Q65" s="33"/>
      <c r="R65" s="32"/>
    </row>
    <row r="66" spans="1:18" s="5" customFormat="1" thickBot="1" x14ac:dyDescent="0.25">
      <c r="A66" s="84">
        <v>43861</v>
      </c>
      <c r="B66" s="32">
        <f>E65</f>
        <v>7500000</v>
      </c>
      <c r="C66" s="33">
        <v>0</v>
      </c>
      <c r="D66" s="32">
        <v>7500000</v>
      </c>
      <c r="E66" s="33">
        <f>B66+C66-D66</f>
        <v>0</v>
      </c>
      <c r="F66" s="32">
        <v>0</v>
      </c>
      <c r="G66" s="85">
        <v>2</v>
      </c>
      <c r="H66" s="32">
        <v>0</v>
      </c>
      <c r="I66" s="33">
        <v>0</v>
      </c>
      <c r="J66" s="32">
        <v>0</v>
      </c>
      <c r="K66" s="33">
        <v>0</v>
      </c>
      <c r="L66" s="32">
        <v>0</v>
      </c>
      <c r="M66" s="33"/>
      <c r="N66" s="32">
        <v>0</v>
      </c>
      <c r="O66" s="33">
        <v>0</v>
      </c>
      <c r="P66" s="32">
        <v>0</v>
      </c>
      <c r="Q66" s="33">
        <v>0</v>
      </c>
      <c r="R66" s="32">
        <v>0</v>
      </c>
    </row>
    <row r="67" spans="1:18" s="5" customFormat="1" thickBot="1" x14ac:dyDescent="0.25">
      <c r="A67" s="42" t="s">
        <v>20</v>
      </c>
      <c r="B67" s="43" t="s">
        <v>19</v>
      </c>
      <c r="C67" s="40">
        <f>SUM(C66:C66)</f>
        <v>0</v>
      </c>
      <c r="D67" s="36">
        <f>SUM(D66:D66)</f>
        <v>7500000</v>
      </c>
      <c r="E67" s="40">
        <f>B65+C67-D67</f>
        <v>0</v>
      </c>
      <c r="F67" s="36">
        <v>0</v>
      </c>
      <c r="G67" s="86"/>
      <c r="H67" s="43" t="s">
        <v>19</v>
      </c>
      <c r="I67" s="40">
        <f>SUM(I66:I66)</f>
        <v>0</v>
      </c>
      <c r="J67" s="36">
        <f>SUM(J66:J66)</f>
        <v>0</v>
      </c>
      <c r="K67" s="40">
        <f>SUM(K66)</f>
        <v>0</v>
      </c>
      <c r="L67" s="36">
        <f>SUM(L66)</f>
        <v>0</v>
      </c>
      <c r="M67" s="40"/>
      <c r="N67" s="43" t="s">
        <v>19</v>
      </c>
      <c r="O67" s="39">
        <f>SUM(O66)</f>
        <v>0</v>
      </c>
      <c r="P67" s="36">
        <f>SUM(P66)</f>
        <v>0</v>
      </c>
      <c r="Q67" s="40">
        <v>0</v>
      </c>
      <c r="R67" s="36">
        <v>0</v>
      </c>
    </row>
    <row r="68" spans="1:18" s="5" customFormat="1" ht="12" x14ac:dyDescent="0.2">
      <c r="A68" s="28"/>
      <c r="B68" s="29"/>
      <c r="C68" s="30"/>
      <c r="D68" s="30"/>
      <c r="E68" s="30"/>
      <c r="F68" s="30"/>
      <c r="G68" s="82"/>
      <c r="H68" s="29"/>
      <c r="I68" s="30"/>
      <c r="J68" s="30"/>
      <c r="K68" s="30"/>
      <c r="L68" s="30"/>
      <c r="M68" s="30"/>
      <c r="N68" s="29"/>
      <c r="O68" s="30"/>
      <c r="P68" s="30"/>
      <c r="Q68" s="30"/>
      <c r="R68" s="30"/>
    </row>
    <row r="69" spans="1:18" s="4" customFormat="1" thickBot="1" x14ac:dyDescent="0.25">
      <c r="A69" s="125" t="s">
        <v>42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00"/>
      <c r="Q69" s="100"/>
      <c r="R69" s="100"/>
    </row>
    <row r="70" spans="1:18" s="4" customFormat="1" ht="23.25" thickBot="1" x14ac:dyDescent="0.25">
      <c r="A70" s="107" t="s">
        <v>13</v>
      </c>
      <c r="B70" s="105">
        <v>9092750</v>
      </c>
      <c r="C70" s="108"/>
      <c r="D70" s="105"/>
      <c r="E70" s="108">
        <f>B70</f>
        <v>9092750</v>
      </c>
      <c r="F70" s="105"/>
      <c r="G70" s="109"/>
      <c r="H70" s="105">
        <v>0</v>
      </c>
      <c r="I70" s="108"/>
      <c r="J70" s="105"/>
      <c r="K70" s="108"/>
      <c r="L70" s="105"/>
      <c r="M70" s="108"/>
      <c r="N70" s="105"/>
      <c r="O70" s="108"/>
      <c r="P70" s="105"/>
      <c r="Q70" s="108"/>
      <c r="R70" s="105"/>
    </row>
    <row r="71" spans="1:18" s="4" customFormat="1" thickBot="1" x14ac:dyDescent="0.25">
      <c r="A71" s="104">
        <v>43550</v>
      </c>
      <c r="B71" s="105">
        <f>E70</f>
        <v>9092750</v>
      </c>
      <c r="C71" s="108">
        <v>0</v>
      </c>
      <c r="D71" s="105"/>
      <c r="E71" s="108">
        <f>B71+C71-D71</f>
        <v>9092750</v>
      </c>
      <c r="F71" s="105">
        <v>0</v>
      </c>
      <c r="G71" s="110">
        <v>1</v>
      </c>
      <c r="H71" s="105">
        <v>0</v>
      </c>
      <c r="I71" s="108">
        <v>0</v>
      </c>
      <c r="J71" s="105">
        <v>0</v>
      </c>
      <c r="K71" s="108">
        <v>0</v>
      </c>
      <c r="L71" s="105">
        <v>0</v>
      </c>
      <c r="M71" s="108"/>
      <c r="N71" s="105">
        <v>0</v>
      </c>
      <c r="O71" s="108">
        <v>0</v>
      </c>
      <c r="P71" s="105">
        <v>0</v>
      </c>
      <c r="Q71" s="108">
        <v>0</v>
      </c>
      <c r="R71" s="105">
        <v>0</v>
      </c>
    </row>
    <row r="72" spans="1:18" s="4" customFormat="1" thickBot="1" x14ac:dyDescent="0.25">
      <c r="A72" s="104">
        <v>43907</v>
      </c>
      <c r="B72" s="105">
        <f>E71</f>
        <v>9092750</v>
      </c>
      <c r="C72" s="108">
        <v>0</v>
      </c>
      <c r="D72" s="105"/>
      <c r="E72" s="108">
        <f>B72+C72-D72</f>
        <v>9092750</v>
      </c>
      <c r="F72" s="105">
        <v>0</v>
      </c>
      <c r="G72" s="110">
        <v>1</v>
      </c>
      <c r="H72" s="105">
        <v>0</v>
      </c>
      <c r="I72" s="108">
        <v>90869.64</v>
      </c>
      <c r="J72" s="105">
        <f>I72</f>
        <v>90869.64</v>
      </c>
      <c r="K72" s="108">
        <v>0</v>
      </c>
      <c r="L72" s="105">
        <v>0</v>
      </c>
      <c r="M72" s="108"/>
      <c r="N72" s="105">
        <v>0</v>
      </c>
      <c r="O72" s="108">
        <v>0</v>
      </c>
      <c r="P72" s="105">
        <v>0</v>
      </c>
      <c r="Q72" s="108">
        <v>0</v>
      </c>
      <c r="R72" s="105">
        <v>0</v>
      </c>
    </row>
    <row r="73" spans="1:18" s="4" customFormat="1" thickBot="1" x14ac:dyDescent="0.25">
      <c r="A73" s="111" t="s">
        <v>20</v>
      </c>
      <c r="B73" s="112" t="s">
        <v>19</v>
      </c>
      <c r="C73" s="113">
        <f>SUM(C71:C72)</f>
        <v>0</v>
      </c>
      <c r="D73" s="114">
        <f>SUM(C73)</f>
        <v>0</v>
      </c>
      <c r="E73" s="113">
        <f>B70+C73-D73</f>
        <v>9092750</v>
      </c>
      <c r="F73" s="114">
        <v>0</v>
      </c>
      <c r="G73" s="115"/>
      <c r="H73" s="112" t="s">
        <v>19</v>
      </c>
      <c r="I73" s="113">
        <f>SUM(I71:I72)</f>
        <v>90869.64</v>
      </c>
      <c r="J73" s="114">
        <f>SUM(J71:J72)</f>
        <v>90869.64</v>
      </c>
      <c r="K73" s="113">
        <f>SUM(K71)</f>
        <v>0</v>
      </c>
      <c r="L73" s="114">
        <f>SUM(L71)</f>
        <v>0</v>
      </c>
      <c r="M73" s="113"/>
      <c r="N73" s="112" t="s">
        <v>19</v>
      </c>
      <c r="O73" s="116">
        <f>SUM(O71)</f>
        <v>0</v>
      </c>
      <c r="P73" s="114">
        <f>SUM(P71)</f>
        <v>0</v>
      </c>
      <c r="Q73" s="113">
        <v>0</v>
      </c>
      <c r="R73" s="114">
        <v>0</v>
      </c>
    </row>
    <row r="74" spans="1:18" s="4" customFormat="1" ht="12" x14ac:dyDescent="0.2">
      <c r="A74" s="117"/>
      <c r="B74" s="118"/>
      <c r="C74" s="119"/>
      <c r="D74" s="119"/>
      <c r="E74" s="119"/>
      <c r="F74" s="119"/>
      <c r="G74" s="120"/>
      <c r="H74" s="118"/>
      <c r="I74" s="119"/>
      <c r="J74" s="119"/>
      <c r="K74" s="119"/>
      <c r="L74" s="119"/>
      <c r="M74" s="119"/>
      <c r="N74" s="118"/>
      <c r="O74" s="119"/>
      <c r="P74" s="119"/>
      <c r="Q74" s="119"/>
      <c r="R74" s="119"/>
    </row>
    <row r="75" spans="1:18" s="4" customFormat="1" thickBot="1" x14ac:dyDescent="0.25">
      <c r="A75" s="125" t="s">
        <v>43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00"/>
      <c r="Q75" s="100"/>
      <c r="R75" s="100"/>
    </row>
    <row r="76" spans="1:18" s="4" customFormat="1" ht="23.25" thickBot="1" x14ac:dyDescent="0.25">
      <c r="A76" s="107" t="s">
        <v>13</v>
      </c>
      <c r="B76" s="105">
        <v>25732875</v>
      </c>
      <c r="C76" s="108"/>
      <c r="D76" s="105"/>
      <c r="E76" s="108">
        <f>B76</f>
        <v>25732875</v>
      </c>
      <c r="F76" s="105"/>
      <c r="G76" s="109"/>
      <c r="H76" s="105">
        <v>0</v>
      </c>
      <c r="I76" s="108"/>
      <c r="J76" s="105"/>
      <c r="K76" s="108"/>
      <c r="L76" s="105"/>
      <c r="M76" s="108"/>
      <c r="N76" s="105"/>
      <c r="O76" s="108"/>
      <c r="P76" s="105"/>
      <c r="Q76" s="108"/>
      <c r="R76" s="105"/>
    </row>
    <row r="77" spans="1:18" s="4" customFormat="1" thickBot="1" x14ac:dyDescent="0.25">
      <c r="A77" s="104" t="s">
        <v>28</v>
      </c>
      <c r="B77" s="105">
        <f>E76</f>
        <v>25732875</v>
      </c>
      <c r="C77" s="108">
        <v>0</v>
      </c>
      <c r="D77" s="105"/>
      <c r="E77" s="108">
        <f>B77+C77-D77</f>
        <v>25732875</v>
      </c>
      <c r="F77" s="105">
        <v>0</v>
      </c>
      <c r="G77" s="110">
        <v>1</v>
      </c>
      <c r="H77" s="105">
        <v>0</v>
      </c>
      <c r="I77" s="108">
        <v>0</v>
      </c>
      <c r="J77" s="105">
        <v>0</v>
      </c>
      <c r="K77" s="108">
        <v>0</v>
      </c>
      <c r="L77" s="105">
        <v>0</v>
      </c>
      <c r="M77" s="108"/>
      <c r="N77" s="105">
        <v>0</v>
      </c>
      <c r="O77" s="108">
        <v>0</v>
      </c>
      <c r="P77" s="105">
        <v>0</v>
      </c>
      <c r="Q77" s="108">
        <v>0</v>
      </c>
      <c r="R77" s="105">
        <v>0</v>
      </c>
    </row>
    <row r="78" spans="1:18" s="4" customFormat="1" thickBot="1" x14ac:dyDescent="0.25">
      <c r="A78" s="111" t="s">
        <v>20</v>
      </c>
      <c r="B78" s="112" t="s">
        <v>19</v>
      </c>
      <c r="C78" s="113">
        <f>SUM(C77)</f>
        <v>0</v>
      </c>
      <c r="D78" s="114">
        <f>SUM(D77:D77)</f>
        <v>0</v>
      </c>
      <c r="E78" s="113">
        <f>B76+C78-D78</f>
        <v>25732875</v>
      </c>
      <c r="F78" s="114">
        <v>0</v>
      </c>
      <c r="G78" s="115"/>
      <c r="H78" s="112" t="s">
        <v>19</v>
      </c>
      <c r="I78" s="113">
        <f>SUM(I77:I77)</f>
        <v>0</v>
      </c>
      <c r="J78" s="114">
        <f>SUM(J77:J77)</f>
        <v>0</v>
      </c>
      <c r="K78" s="113">
        <f>SUM(K77)</f>
        <v>0</v>
      </c>
      <c r="L78" s="114">
        <f>SUM(L77)</f>
        <v>0</v>
      </c>
      <c r="M78" s="113"/>
      <c r="N78" s="112" t="s">
        <v>19</v>
      </c>
      <c r="O78" s="116">
        <f>SUM(O77)</f>
        <v>0</v>
      </c>
      <c r="P78" s="114">
        <f>SUM(P77)</f>
        <v>0</v>
      </c>
      <c r="Q78" s="113">
        <v>0</v>
      </c>
      <c r="R78" s="114">
        <v>0</v>
      </c>
    </row>
    <row r="79" spans="1:18" s="4" customFormat="1" ht="12" x14ac:dyDescent="0.2">
      <c r="A79" s="117"/>
      <c r="B79" s="118"/>
      <c r="C79" s="119"/>
      <c r="D79" s="119"/>
      <c r="E79" s="119"/>
      <c r="F79" s="119"/>
      <c r="G79" s="120"/>
      <c r="H79" s="118"/>
      <c r="I79" s="119"/>
      <c r="J79" s="119"/>
      <c r="K79" s="119"/>
      <c r="L79" s="119"/>
      <c r="M79" s="119"/>
      <c r="N79" s="118"/>
      <c r="O79" s="119"/>
      <c r="P79" s="119"/>
      <c r="Q79" s="119"/>
      <c r="R79" s="119"/>
    </row>
    <row r="80" spans="1:18" s="4" customFormat="1" thickBot="1" x14ac:dyDescent="0.25">
      <c r="A80" s="125" t="s">
        <v>39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00"/>
      <c r="Q80" s="100"/>
      <c r="R80" s="100"/>
    </row>
    <row r="81" spans="1:18" s="4" customFormat="1" ht="23.25" thickBot="1" x14ac:dyDescent="0.25">
      <c r="A81" s="107" t="s">
        <v>13</v>
      </c>
      <c r="B81" s="105">
        <v>0</v>
      </c>
      <c r="C81" s="108"/>
      <c r="D81" s="105"/>
      <c r="E81" s="108">
        <f>B81</f>
        <v>0</v>
      </c>
      <c r="F81" s="105"/>
      <c r="G81" s="109"/>
      <c r="H81" s="105">
        <v>0</v>
      </c>
      <c r="I81" s="108"/>
      <c r="J81" s="105"/>
      <c r="K81" s="108"/>
      <c r="L81" s="105"/>
      <c r="M81" s="108"/>
      <c r="N81" s="105"/>
      <c r="O81" s="108"/>
      <c r="P81" s="105"/>
      <c r="Q81" s="108"/>
      <c r="R81" s="105"/>
    </row>
    <row r="82" spans="1:18" s="4" customFormat="1" thickBot="1" x14ac:dyDescent="0.25">
      <c r="A82" s="104">
        <v>43861</v>
      </c>
      <c r="B82" s="105">
        <f>E81</f>
        <v>0</v>
      </c>
      <c r="C82" s="108">
        <v>49824875</v>
      </c>
      <c r="D82" s="105"/>
      <c r="E82" s="108">
        <f>B82+C82-D82</f>
        <v>49824875</v>
      </c>
      <c r="F82" s="105">
        <v>0</v>
      </c>
      <c r="G82" s="110">
        <v>1</v>
      </c>
      <c r="H82" s="105">
        <v>0</v>
      </c>
      <c r="I82" s="108">
        <v>0</v>
      </c>
      <c r="J82" s="105">
        <v>0</v>
      </c>
      <c r="K82" s="108">
        <v>0</v>
      </c>
      <c r="L82" s="105">
        <v>0</v>
      </c>
      <c r="M82" s="108"/>
      <c r="N82" s="105">
        <v>0</v>
      </c>
      <c r="O82" s="108">
        <v>0</v>
      </c>
      <c r="P82" s="105">
        <v>0</v>
      </c>
      <c r="Q82" s="108">
        <v>0</v>
      </c>
      <c r="R82" s="105">
        <v>0</v>
      </c>
    </row>
    <row r="83" spans="1:18" s="4" customFormat="1" thickBot="1" x14ac:dyDescent="0.25">
      <c r="A83" s="111" t="s">
        <v>20</v>
      </c>
      <c r="B83" s="112" t="s">
        <v>19</v>
      </c>
      <c r="C83" s="113">
        <f>SUM(C82)</f>
        <v>49824875</v>
      </c>
      <c r="D83" s="114">
        <f>SUM(D82:D82)</f>
        <v>0</v>
      </c>
      <c r="E83" s="113">
        <f>B81+C83-D83</f>
        <v>49824875</v>
      </c>
      <c r="F83" s="114">
        <v>0</v>
      </c>
      <c r="G83" s="115"/>
      <c r="H83" s="112" t="s">
        <v>19</v>
      </c>
      <c r="I83" s="113">
        <f>SUM(I82:I82)</f>
        <v>0</v>
      </c>
      <c r="J83" s="114">
        <f>SUM(J82:J82)</f>
        <v>0</v>
      </c>
      <c r="K83" s="113">
        <f>SUM(K82)</f>
        <v>0</v>
      </c>
      <c r="L83" s="114">
        <f>SUM(L82)</f>
        <v>0</v>
      </c>
      <c r="M83" s="113"/>
      <c r="N83" s="112" t="s">
        <v>19</v>
      </c>
      <c r="O83" s="116">
        <f>SUM(O82)</f>
        <v>0</v>
      </c>
      <c r="P83" s="114">
        <f>SUM(P82)</f>
        <v>0</v>
      </c>
      <c r="Q83" s="113">
        <v>0</v>
      </c>
      <c r="R83" s="114">
        <v>0</v>
      </c>
    </row>
    <row r="84" spans="1:18" s="4" customFormat="1" ht="11.25" customHeight="1" x14ac:dyDescent="0.2">
      <c r="A84" s="117"/>
      <c r="B84" s="118"/>
      <c r="C84" s="119"/>
      <c r="D84" s="119"/>
      <c r="E84" s="119"/>
      <c r="F84" s="119"/>
      <c r="G84" s="120"/>
      <c r="H84" s="118"/>
      <c r="I84" s="119"/>
      <c r="J84" s="119"/>
      <c r="K84" s="119"/>
      <c r="L84" s="119"/>
      <c r="M84" s="119"/>
      <c r="N84" s="118"/>
      <c r="O84" s="119"/>
      <c r="P84" s="119"/>
      <c r="Q84" s="119"/>
      <c r="R84" s="119"/>
    </row>
    <row r="85" spans="1:18" s="4" customFormat="1" thickBot="1" x14ac:dyDescent="0.25">
      <c r="A85" s="41"/>
      <c r="B85" s="41" t="s">
        <v>16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4" customFormat="1" ht="23.25" thickBot="1" x14ac:dyDescent="0.25">
      <c r="A86" s="31" t="s">
        <v>13</v>
      </c>
      <c r="B86" s="32">
        <f>B76+B70+B65+B59+B53+B46+B40</f>
        <v>84650500</v>
      </c>
      <c r="C86" s="33"/>
      <c r="D86" s="32"/>
      <c r="E86" s="33">
        <f>B86</f>
        <v>84650500</v>
      </c>
      <c r="F86" s="32"/>
      <c r="G86" s="33"/>
      <c r="H86" s="32">
        <v>0</v>
      </c>
      <c r="I86" s="63"/>
      <c r="J86" s="32"/>
      <c r="K86" s="33"/>
      <c r="L86" s="32"/>
      <c r="M86" s="33"/>
      <c r="N86" s="32"/>
      <c r="O86" s="33"/>
      <c r="P86" s="32"/>
      <c r="Q86" s="33"/>
      <c r="R86" s="32"/>
    </row>
    <row r="87" spans="1:18" s="5" customFormat="1" thickBot="1" x14ac:dyDescent="0.25">
      <c r="A87" s="31" t="s">
        <v>28</v>
      </c>
      <c r="B87" s="32">
        <f>B77+B71+B66+B60+B54+B47+B41</f>
        <v>84650500</v>
      </c>
      <c r="C87" s="32">
        <f>C77+C71+C66+C60+C54+C47+C41+C48+C82</f>
        <v>49824875</v>
      </c>
      <c r="D87" s="32">
        <f>D77+D71+D66+D60+D54+D47+D41+D48+D82</f>
        <v>49824875</v>
      </c>
      <c r="E87" s="33">
        <f t="shared" ref="E87:E92" si="7">B87+C87-D87</f>
        <v>84650500</v>
      </c>
      <c r="F87" s="32">
        <v>0</v>
      </c>
      <c r="G87" s="33"/>
      <c r="H87" s="32">
        <v>0</v>
      </c>
      <c r="I87" s="32">
        <f>I77+I71+I66+I60+I54+I47+I41+I48+I82</f>
        <v>0</v>
      </c>
      <c r="J87" s="32">
        <f>J77+J71+J66+J60+J54+J47+J41+J48+J82</f>
        <v>0</v>
      </c>
      <c r="K87" s="33">
        <v>0</v>
      </c>
      <c r="L87" s="32">
        <v>0</v>
      </c>
      <c r="M87" s="33"/>
      <c r="N87" s="32">
        <v>0</v>
      </c>
      <c r="O87" s="33">
        <v>0</v>
      </c>
      <c r="P87" s="32">
        <v>0</v>
      </c>
      <c r="Q87" s="33">
        <v>0</v>
      </c>
      <c r="R87" s="32">
        <v>0</v>
      </c>
    </row>
    <row r="88" spans="1:18" s="5" customFormat="1" thickBot="1" x14ac:dyDescent="0.25">
      <c r="A88" s="31" t="s">
        <v>40</v>
      </c>
      <c r="B88" s="32">
        <f t="shared" ref="B88:B93" si="8">E87</f>
        <v>84650500</v>
      </c>
      <c r="C88" s="32">
        <f>C42</f>
        <v>0</v>
      </c>
      <c r="D88" s="32">
        <f>D42</f>
        <v>0</v>
      </c>
      <c r="E88" s="33">
        <f t="shared" si="7"/>
        <v>84650500</v>
      </c>
      <c r="F88" s="32">
        <v>0</v>
      </c>
      <c r="G88" s="33"/>
      <c r="H88" s="32">
        <v>0</v>
      </c>
      <c r="I88" s="32">
        <f>I42</f>
        <v>705667.77</v>
      </c>
      <c r="J88" s="32">
        <f>J42</f>
        <v>705667.77</v>
      </c>
      <c r="K88" s="33">
        <v>0</v>
      </c>
      <c r="L88" s="32">
        <v>0</v>
      </c>
      <c r="M88" s="33"/>
      <c r="N88" s="32">
        <v>0</v>
      </c>
      <c r="O88" s="33">
        <v>0</v>
      </c>
      <c r="P88" s="32">
        <v>0</v>
      </c>
      <c r="Q88" s="33">
        <v>0</v>
      </c>
      <c r="R88" s="32">
        <v>0</v>
      </c>
    </row>
    <row r="89" spans="1:18" s="5" customFormat="1" thickBot="1" x14ac:dyDescent="0.25">
      <c r="A89" s="31" t="s">
        <v>41</v>
      </c>
      <c r="B89" s="32">
        <f t="shared" si="8"/>
        <v>84650500</v>
      </c>
      <c r="C89" s="32">
        <f>C43</f>
        <v>0</v>
      </c>
      <c r="D89" s="32">
        <v>0</v>
      </c>
      <c r="E89" s="33">
        <f t="shared" si="7"/>
        <v>84650500</v>
      </c>
      <c r="F89" s="32">
        <v>0</v>
      </c>
      <c r="G89" s="33"/>
      <c r="H89" s="32">
        <v>0</v>
      </c>
      <c r="I89" s="32">
        <f>I72+I71</f>
        <v>90869.64</v>
      </c>
      <c r="J89" s="32">
        <f>J72+J71</f>
        <v>90869.64</v>
      </c>
      <c r="K89" s="33">
        <v>0</v>
      </c>
      <c r="L89" s="32">
        <v>0</v>
      </c>
      <c r="M89" s="33"/>
      <c r="N89" s="32">
        <v>0</v>
      </c>
      <c r="O89" s="33">
        <v>0</v>
      </c>
      <c r="P89" s="32">
        <v>0</v>
      </c>
      <c r="Q89" s="33">
        <v>0</v>
      </c>
      <c r="R89" s="32">
        <v>0</v>
      </c>
    </row>
    <row r="90" spans="1:18" s="5" customFormat="1" thickBot="1" x14ac:dyDescent="0.25">
      <c r="A90" s="31" t="s">
        <v>44</v>
      </c>
      <c r="B90" s="32">
        <f t="shared" si="8"/>
        <v>84650500</v>
      </c>
      <c r="C90" s="32">
        <f>C44</f>
        <v>0</v>
      </c>
      <c r="D90" s="32">
        <v>0</v>
      </c>
      <c r="E90" s="33">
        <f t="shared" si="7"/>
        <v>84650500</v>
      </c>
      <c r="F90" s="32">
        <v>0</v>
      </c>
      <c r="G90" s="33"/>
      <c r="H90" s="32">
        <v>0</v>
      </c>
      <c r="I90" s="32">
        <f>I49</f>
        <v>1461879.63</v>
      </c>
      <c r="J90" s="32">
        <f>I90</f>
        <v>1461879.63</v>
      </c>
      <c r="K90" s="33">
        <v>0</v>
      </c>
      <c r="L90" s="32">
        <v>0</v>
      </c>
      <c r="M90" s="33"/>
      <c r="N90" s="32">
        <v>0</v>
      </c>
      <c r="O90" s="33">
        <v>0</v>
      </c>
      <c r="P90" s="32">
        <v>0</v>
      </c>
      <c r="Q90" s="33">
        <v>0</v>
      </c>
      <c r="R90" s="32">
        <v>0</v>
      </c>
    </row>
    <row r="91" spans="1:18" s="5" customFormat="1" thickBot="1" x14ac:dyDescent="0.25">
      <c r="A91" s="31" t="s">
        <v>45</v>
      </c>
      <c r="B91" s="32">
        <f t="shared" si="8"/>
        <v>84650500</v>
      </c>
      <c r="C91" s="32">
        <f>C45</f>
        <v>0</v>
      </c>
      <c r="D91" s="32">
        <v>0</v>
      </c>
      <c r="E91" s="33">
        <f t="shared" si="7"/>
        <v>84650500</v>
      </c>
      <c r="F91" s="32">
        <v>0</v>
      </c>
      <c r="G91" s="33"/>
      <c r="H91" s="32">
        <v>0</v>
      </c>
      <c r="I91" s="32">
        <f>I55</f>
        <v>716438.82</v>
      </c>
      <c r="J91" s="32">
        <f>I91</f>
        <v>716438.82</v>
      </c>
      <c r="K91" s="33">
        <v>0</v>
      </c>
      <c r="L91" s="32">
        <v>0</v>
      </c>
      <c r="M91" s="33"/>
      <c r="N91" s="32">
        <v>0</v>
      </c>
      <c r="O91" s="33">
        <v>0</v>
      </c>
      <c r="P91" s="32">
        <v>0</v>
      </c>
      <c r="Q91" s="33">
        <v>0</v>
      </c>
      <c r="R91" s="32">
        <v>0</v>
      </c>
    </row>
    <row r="92" spans="1:18" s="5" customFormat="1" thickBot="1" x14ac:dyDescent="0.25">
      <c r="A92" s="31" t="s">
        <v>46</v>
      </c>
      <c r="B92" s="32">
        <f t="shared" si="8"/>
        <v>84650500</v>
      </c>
      <c r="C92" s="32">
        <f>C46</f>
        <v>0</v>
      </c>
      <c r="D92" s="32">
        <v>0</v>
      </c>
      <c r="E92" s="33">
        <f t="shared" si="7"/>
        <v>84650500</v>
      </c>
      <c r="F92" s="32">
        <v>0</v>
      </c>
      <c r="G92" s="33"/>
      <c r="H92" s="32">
        <v>0</v>
      </c>
      <c r="I92" s="32">
        <v>0</v>
      </c>
      <c r="J92" s="32">
        <f>I92</f>
        <v>0</v>
      </c>
      <c r="K92" s="33">
        <v>0</v>
      </c>
      <c r="L92" s="32">
        <v>0</v>
      </c>
      <c r="M92" s="33"/>
      <c r="N92" s="32">
        <v>0</v>
      </c>
      <c r="O92" s="33">
        <v>0</v>
      </c>
      <c r="P92" s="32">
        <v>0</v>
      </c>
      <c r="Q92" s="33">
        <v>0</v>
      </c>
      <c r="R92" s="32">
        <v>0</v>
      </c>
    </row>
    <row r="93" spans="1:18" s="5" customFormat="1" thickBot="1" x14ac:dyDescent="0.25">
      <c r="A93" s="31" t="s">
        <v>47</v>
      </c>
      <c r="B93" s="32">
        <f t="shared" si="8"/>
        <v>84650500</v>
      </c>
      <c r="C93" s="32">
        <f>C47</f>
        <v>0</v>
      </c>
      <c r="D93" s="32">
        <v>0</v>
      </c>
      <c r="E93" s="33">
        <f>B93+C93-D93</f>
        <v>84650500</v>
      </c>
      <c r="F93" s="32">
        <v>0</v>
      </c>
      <c r="G93" s="33"/>
      <c r="H93" s="32">
        <v>0</v>
      </c>
      <c r="I93" s="32">
        <v>0</v>
      </c>
      <c r="J93" s="32">
        <f>I93</f>
        <v>0</v>
      </c>
      <c r="K93" s="33">
        <v>0</v>
      </c>
      <c r="L93" s="32">
        <v>0</v>
      </c>
      <c r="M93" s="33"/>
      <c r="N93" s="32">
        <v>0</v>
      </c>
      <c r="O93" s="33">
        <v>0</v>
      </c>
      <c r="P93" s="32">
        <v>0</v>
      </c>
      <c r="Q93" s="33">
        <v>0</v>
      </c>
      <c r="R93" s="32">
        <v>0</v>
      </c>
    </row>
    <row r="94" spans="1:18" s="5" customFormat="1" thickBot="1" x14ac:dyDescent="0.25">
      <c r="A94" s="31" t="s">
        <v>48</v>
      </c>
      <c r="B94" s="32">
        <f>E93</f>
        <v>84650500</v>
      </c>
      <c r="C94" s="32">
        <f>C61</f>
        <v>0</v>
      </c>
      <c r="D94" s="32">
        <f>D61</f>
        <v>0</v>
      </c>
      <c r="E94" s="33">
        <f>B94+C94-D94</f>
        <v>84650500</v>
      </c>
      <c r="F94" s="32">
        <v>0</v>
      </c>
      <c r="G94" s="33"/>
      <c r="H94" s="32">
        <v>0</v>
      </c>
      <c r="I94" s="32">
        <f>I61</f>
        <v>935087.86</v>
      </c>
      <c r="J94" s="32">
        <f>J61</f>
        <v>935087.86</v>
      </c>
      <c r="K94" s="33">
        <v>0</v>
      </c>
      <c r="L94" s="32">
        <v>0</v>
      </c>
      <c r="M94" s="33"/>
      <c r="N94" s="32">
        <v>0</v>
      </c>
      <c r="O94" s="33">
        <v>0</v>
      </c>
      <c r="P94" s="32">
        <v>0</v>
      </c>
      <c r="Q94" s="33">
        <v>0</v>
      </c>
      <c r="R94" s="32">
        <v>0</v>
      </c>
    </row>
    <row r="95" spans="1:18" s="5" customFormat="1" thickBot="1" x14ac:dyDescent="0.25">
      <c r="A95" s="31" t="s">
        <v>50</v>
      </c>
      <c r="B95" s="32">
        <f>E94</f>
        <v>84650500</v>
      </c>
      <c r="C95" s="32">
        <f>C62</f>
        <v>0</v>
      </c>
      <c r="D95" s="32">
        <v>0</v>
      </c>
      <c r="E95" s="33">
        <f>B95+C95-D95</f>
        <v>84650500</v>
      </c>
      <c r="F95" s="32">
        <v>0</v>
      </c>
      <c r="G95" s="33"/>
      <c r="H95" s="32">
        <v>0</v>
      </c>
      <c r="I95" s="32">
        <v>0</v>
      </c>
      <c r="J95" s="32">
        <v>0</v>
      </c>
      <c r="K95" s="33">
        <v>0</v>
      </c>
      <c r="L95" s="32">
        <v>0</v>
      </c>
      <c r="M95" s="33"/>
      <c r="N95" s="32">
        <v>0</v>
      </c>
      <c r="O95" s="33">
        <v>0</v>
      </c>
      <c r="P95" s="32">
        <v>0</v>
      </c>
      <c r="Q95" s="33">
        <v>0</v>
      </c>
      <c r="R95" s="32">
        <v>0</v>
      </c>
    </row>
    <row r="96" spans="1:18" s="4" customFormat="1" thickBot="1" x14ac:dyDescent="0.25">
      <c r="A96" s="42" t="s">
        <v>20</v>
      </c>
      <c r="B96" s="48" t="s">
        <v>19</v>
      </c>
      <c r="C96" s="87">
        <f>SUM(C87:C95)</f>
        <v>49824875</v>
      </c>
      <c r="D96" s="88">
        <f>SUM(D87:D95)</f>
        <v>49824875</v>
      </c>
      <c r="E96" s="40">
        <f>B86+C96-D96</f>
        <v>84650500</v>
      </c>
      <c r="F96" s="36">
        <v>0</v>
      </c>
      <c r="G96" s="49"/>
      <c r="H96" s="48" t="s">
        <v>19</v>
      </c>
      <c r="I96" s="39">
        <f>SUM(I87:I95)</f>
        <v>3909943.7199999997</v>
      </c>
      <c r="J96" s="36">
        <f>SUM(J87:J95)</f>
        <v>3909943.7199999997</v>
      </c>
      <c r="K96" s="40">
        <v>0</v>
      </c>
      <c r="L96" s="36">
        <v>0</v>
      </c>
      <c r="M96" s="49"/>
      <c r="N96" s="48" t="s">
        <v>19</v>
      </c>
      <c r="O96" s="39">
        <f>SUM(O87:O87)</f>
        <v>0</v>
      </c>
      <c r="P96" s="36">
        <f>SUM(P87:P87)</f>
        <v>0</v>
      </c>
      <c r="Q96" s="40">
        <v>0</v>
      </c>
      <c r="R96" s="36">
        <v>0</v>
      </c>
    </row>
    <row r="97" spans="1:18" s="4" customFormat="1" ht="45.75" thickBot="1" x14ac:dyDescent="0.25">
      <c r="A97" s="44" t="s">
        <v>29</v>
      </c>
      <c r="B97" s="45" t="s">
        <v>19</v>
      </c>
      <c r="C97" s="46"/>
      <c r="D97" s="34"/>
      <c r="E97" s="46"/>
      <c r="F97" s="47"/>
      <c r="G97" s="46"/>
      <c r="H97" s="45" t="s">
        <v>19</v>
      </c>
      <c r="I97" s="46"/>
      <c r="J97" s="47"/>
      <c r="K97" s="46"/>
      <c r="L97" s="47"/>
      <c r="M97" s="46"/>
      <c r="N97" s="45" t="s">
        <v>19</v>
      </c>
      <c r="O97" s="46"/>
      <c r="P97" s="47"/>
      <c r="Q97" s="46"/>
      <c r="R97" s="47"/>
    </row>
    <row r="98" spans="1:18" s="4" customFormat="1" ht="12" x14ac:dyDescent="0.2">
      <c r="A98" s="8"/>
      <c r="B98" s="10" t="s">
        <v>23</v>
      </c>
      <c r="C98" s="8"/>
      <c r="D98" s="3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s="4" customFormat="1" thickBot="1" x14ac:dyDescent="0.25">
      <c r="A99" s="41"/>
      <c r="B99" s="41" t="s">
        <v>18</v>
      </c>
      <c r="C99" s="8"/>
      <c r="D99" s="6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s="4" customFormat="1" ht="23.25" thickBot="1" x14ac:dyDescent="0.25">
      <c r="A100" s="89" t="s">
        <v>13</v>
      </c>
      <c r="B100" s="90">
        <v>0</v>
      </c>
      <c r="C100" s="76"/>
      <c r="D100" s="91"/>
      <c r="E100" s="76"/>
      <c r="F100" s="76"/>
      <c r="G100" s="76"/>
      <c r="H100" s="76">
        <v>0</v>
      </c>
      <c r="I100" s="76"/>
      <c r="J100" s="76"/>
      <c r="K100" s="76"/>
      <c r="L100" s="76"/>
      <c r="M100" s="76"/>
      <c r="N100" s="76">
        <v>0</v>
      </c>
      <c r="O100" s="76"/>
      <c r="P100" s="76"/>
      <c r="Q100" s="77"/>
      <c r="R100" s="55"/>
    </row>
    <row r="101" spans="1:18" s="5" customFormat="1" thickBot="1" x14ac:dyDescent="0.25">
      <c r="A101" s="89" t="s">
        <v>28</v>
      </c>
      <c r="B101" s="90">
        <v>0</v>
      </c>
      <c r="C101" s="76">
        <v>0</v>
      </c>
      <c r="D101" s="91">
        <v>0</v>
      </c>
      <c r="E101" s="76">
        <v>0</v>
      </c>
      <c r="F101" s="76">
        <v>0</v>
      </c>
      <c r="G101" s="76"/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/>
      <c r="N101" s="76">
        <v>0</v>
      </c>
      <c r="O101" s="76">
        <v>0</v>
      </c>
      <c r="P101" s="76">
        <v>0</v>
      </c>
      <c r="Q101" s="77">
        <v>0</v>
      </c>
      <c r="R101" s="55">
        <v>0</v>
      </c>
    </row>
    <row r="102" spans="1:18" s="5" customFormat="1" thickBot="1" x14ac:dyDescent="0.25">
      <c r="A102" s="89" t="s">
        <v>40</v>
      </c>
      <c r="B102" s="90">
        <v>0</v>
      </c>
      <c r="C102" s="76">
        <v>0</v>
      </c>
      <c r="D102" s="91">
        <v>0</v>
      </c>
      <c r="E102" s="76">
        <v>0</v>
      </c>
      <c r="F102" s="76">
        <v>0</v>
      </c>
      <c r="G102" s="76"/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/>
      <c r="N102" s="76">
        <v>0</v>
      </c>
      <c r="O102" s="76">
        <v>0</v>
      </c>
      <c r="P102" s="76">
        <v>0</v>
      </c>
      <c r="Q102" s="77">
        <v>0</v>
      </c>
      <c r="R102" s="55">
        <v>0</v>
      </c>
    </row>
    <row r="103" spans="1:18" s="5" customFormat="1" thickBot="1" x14ac:dyDescent="0.25">
      <c r="A103" s="89" t="s">
        <v>41</v>
      </c>
      <c r="B103" s="90">
        <v>0</v>
      </c>
      <c r="C103" s="76">
        <v>0</v>
      </c>
      <c r="D103" s="91">
        <v>0</v>
      </c>
      <c r="E103" s="76">
        <v>0</v>
      </c>
      <c r="F103" s="76">
        <v>0</v>
      </c>
      <c r="G103" s="76"/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/>
      <c r="N103" s="76">
        <v>0</v>
      </c>
      <c r="O103" s="76">
        <v>0</v>
      </c>
      <c r="P103" s="76">
        <v>0</v>
      </c>
      <c r="Q103" s="77">
        <v>0</v>
      </c>
      <c r="R103" s="55">
        <v>0</v>
      </c>
    </row>
    <row r="104" spans="1:18" s="5" customFormat="1" thickBot="1" x14ac:dyDescent="0.25">
      <c r="A104" s="89" t="s">
        <v>44</v>
      </c>
      <c r="B104" s="90">
        <v>0</v>
      </c>
      <c r="C104" s="76">
        <v>0</v>
      </c>
      <c r="D104" s="91">
        <v>0</v>
      </c>
      <c r="E104" s="76">
        <v>0</v>
      </c>
      <c r="F104" s="76">
        <v>0</v>
      </c>
      <c r="G104" s="76"/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/>
      <c r="N104" s="76">
        <v>0</v>
      </c>
      <c r="O104" s="76">
        <v>0</v>
      </c>
      <c r="P104" s="76">
        <v>0</v>
      </c>
      <c r="Q104" s="77">
        <v>0</v>
      </c>
      <c r="R104" s="55">
        <v>0</v>
      </c>
    </row>
    <row r="105" spans="1:18" s="5" customFormat="1" thickBot="1" x14ac:dyDescent="0.25">
      <c r="A105" s="89" t="s">
        <v>45</v>
      </c>
      <c r="B105" s="90">
        <v>0</v>
      </c>
      <c r="C105" s="76">
        <v>0</v>
      </c>
      <c r="D105" s="91">
        <v>0</v>
      </c>
      <c r="E105" s="76">
        <v>0</v>
      </c>
      <c r="F105" s="76">
        <v>0</v>
      </c>
      <c r="G105" s="76"/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/>
      <c r="N105" s="76">
        <v>0</v>
      </c>
      <c r="O105" s="76">
        <v>0</v>
      </c>
      <c r="P105" s="76">
        <v>0</v>
      </c>
      <c r="Q105" s="77">
        <v>0</v>
      </c>
      <c r="R105" s="55">
        <v>0</v>
      </c>
    </row>
    <row r="106" spans="1:18" s="5" customFormat="1" thickBot="1" x14ac:dyDescent="0.25">
      <c r="A106" s="89" t="s">
        <v>46</v>
      </c>
      <c r="B106" s="90">
        <v>0</v>
      </c>
      <c r="C106" s="76">
        <v>0</v>
      </c>
      <c r="D106" s="91">
        <v>0</v>
      </c>
      <c r="E106" s="76">
        <v>0</v>
      </c>
      <c r="F106" s="76">
        <v>0</v>
      </c>
      <c r="G106" s="76"/>
      <c r="H106" s="76">
        <v>0</v>
      </c>
      <c r="I106" s="76">
        <v>0</v>
      </c>
      <c r="J106" s="76">
        <v>0</v>
      </c>
      <c r="K106" s="76">
        <v>0</v>
      </c>
      <c r="L106" s="76">
        <v>0</v>
      </c>
      <c r="M106" s="76"/>
      <c r="N106" s="76">
        <v>0</v>
      </c>
      <c r="O106" s="76">
        <v>0</v>
      </c>
      <c r="P106" s="76">
        <v>0</v>
      </c>
      <c r="Q106" s="77">
        <v>0</v>
      </c>
      <c r="R106" s="55">
        <v>0</v>
      </c>
    </row>
    <row r="107" spans="1:18" s="5" customFormat="1" thickBot="1" x14ac:dyDescent="0.25">
      <c r="A107" s="89" t="s">
        <v>47</v>
      </c>
      <c r="B107" s="90">
        <v>0</v>
      </c>
      <c r="C107" s="76">
        <v>0</v>
      </c>
      <c r="D107" s="91">
        <v>0</v>
      </c>
      <c r="E107" s="76">
        <v>0</v>
      </c>
      <c r="F107" s="76">
        <v>0</v>
      </c>
      <c r="G107" s="76"/>
      <c r="H107" s="76">
        <v>0</v>
      </c>
      <c r="I107" s="76">
        <v>0</v>
      </c>
      <c r="J107" s="76">
        <v>0</v>
      </c>
      <c r="K107" s="76">
        <v>0</v>
      </c>
      <c r="L107" s="76">
        <v>0</v>
      </c>
      <c r="M107" s="76"/>
      <c r="N107" s="76">
        <v>0</v>
      </c>
      <c r="O107" s="76">
        <v>0</v>
      </c>
      <c r="P107" s="76">
        <v>0</v>
      </c>
      <c r="Q107" s="77">
        <v>0</v>
      </c>
      <c r="R107" s="55">
        <v>0</v>
      </c>
    </row>
    <row r="108" spans="1:18" s="5" customFormat="1" thickBot="1" x14ac:dyDescent="0.25">
      <c r="A108" s="89" t="s">
        <v>48</v>
      </c>
      <c r="B108" s="90">
        <v>0</v>
      </c>
      <c r="C108" s="76">
        <v>0</v>
      </c>
      <c r="D108" s="91">
        <v>0</v>
      </c>
      <c r="E108" s="76">
        <v>0</v>
      </c>
      <c r="F108" s="76">
        <v>0</v>
      </c>
      <c r="G108" s="76"/>
      <c r="H108" s="76">
        <v>0</v>
      </c>
      <c r="I108" s="76">
        <v>0</v>
      </c>
      <c r="J108" s="76">
        <v>0</v>
      </c>
      <c r="K108" s="76">
        <v>0</v>
      </c>
      <c r="L108" s="76">
        <v>0</v>
      </c>
      <c r="M108" s="76"/>
      <c r="N108" s="76">
        <v>0</v>
      </c>
      <c r="O108" s="76">
        <v>0</v>
      </c>
      <c r="P108" s="76">
        <v>0</v>
      </c>
      <c r="Q108" s="77">
        <v>0</v>
      </c>
      <c r="R108" s="55">
        <v>0</v>
      </c>
    </row>
    <row r="109" spans="1:18" s="5" customFormat="1" thickBot="1" x14ac:dyDescent="0.25">
      <c r="A109" s="89" t="s">
        <v>49</v>
      </c>
      <c r="B109" s="90">
        <v>0</v>
      </c>
      <c r="C109" s="76">
        <v>0</v>
      </c>
      <c r="D109" s="91">
        <v>0</v>
      </c>
      <c r="E109" s="76">
        <v>0</v>
      </c>
      <c r="F109" s="76">
        <v>0</v>
      </c>
      <c r="G109" s="76"/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/>
      <c r="N109" s="76">
        <v>0</v>
      </c>
      <c r="O109" s="76">
        <v>0</v>
      </c>
      <c r="P109" s="76">
        <v>0</v>
      </c>
      <c r="Q109" s="77">
        <v>0</v>
      </c>
      <c r="R109" s="55">
        <v>0</v>
      </c>
    </row>
    <row r="110" spans="1:18" s="4" customFormat="1" thickBot="1" x14ac:dyDescent="0.25">
      <c r="A110" s="42" t="s">
        <v>20</v>
      </c>
      <c r="B110" s="92" t="s">
        <v>19</v>
      </c>
      <c r="C110" s="52">
        <f>SUM(C101:C101)</f>
        <v>0</v>
      </c>
      <c r="D110" s="76">
        <f>SUM(D101:D101)</f>
        <v>0</v>
      </c>
      <c r="E110" s="52">
        <f>B100+C110-D110</f>
        <v>0</v>
      </c>
      <c r="F110" s="52">
        <v>0</v>
      </c>
      <c r="G110" s="72"/>
      <c r="H110" s="71" t="s">
        <v>19</v>
      </c>
      <c r="I110" s="52">
        <f>SUM(I101:I101)</f>
        <v>0</v>
      </c>
      <c r="J110" s="52">
        <f>SUM(J101:J101)</f>
        <v>0</v>
      </c>
      <c r="K110" s="52">
        <v>0</v>
      </c>
      <c r="L110" s="52">
        <v>0</v>
      </c>
      <c r="M110" s="72"/>
      <c r="N110" s="71" t="s">
        <v>19</v>
      </c>
      <c r="O110" s="52">
        <v>0</v>
      </c>
      <c r="P110" s="52">
        <v>0</v>
      </c>
      <c r="Q110" s="70">
        <v>0</v>
      </c>
      <c r="R110" s="62">
        <v>0</v>
      </c>
    </row>
    <row r="111" spans="1:18" s="4" customFormat="1" ht="45.75" thickBot="1" x14ac:dyDescent="0.25">
      <c r="A111" s="93" t="s">
        <v>29</v>
      </c>
      <c r="B111" s="94" t="s">
        <v>19</v>
      </c>
      <c r="C111" s="95"/>
      <c r="D111" s="96">
        <v>0</v>
      </c>
      <c r="E111" s="95"/>
      <c r="F111" s="95"/>
      <c r="G111" s="95"/>
      <c r="H111" s="94" t="s">
        <v>19</v>
      </c>
      <c r="I111" s="95"/>
      <c r="J111" s="95"/>
      <c r="K111" s="95"/>
      <c r="L111" s="95"/>
      <c r="M111" s="95"/>
      <c r="N111" s="94" t="s">
        <v>19</v>
      </c>
      <c r="O111" s="95"/>
      <c r="P111" s="95"/>
      <c r="Q111" s="97"/>
      <c r="R111" s="98"/>
    </row>
    <row r="112" spans="1:18" s="4" customFormat="1" thickBot="1" x14ac:dyDescent="0.25">
      <c r="A112" s="41"/>
      <c r="B112" s="50" t="s">
        <v>24</v>
      </c>
      <c r="C112" s="8"/>
      <c r="D112" s="3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s="4" customFormat="1" ht="23.25" thickBot="1" x14ac:dyDescent="0.25">
      <c r="A113" s="31" t="s">
        <v>13</v>
      </c>
      <c r="B113" s="32">
        <f>B86+B24</f>
        <v>101143500</v>
      </c>
      <c r="C113" s="32"/>
      <c r="D113" s="98"/>
      <c r="E113" s="33"/>
      <c r="F113" s="32"/>
      <c r="G113" s="33"/>
      <c r="H113" s="63">
        <v>0</v>
      </c>
      <c r="I113" s="32"/>
      <c r="J113" s="61"/>
      <c r="K113" s="33"/>
      <c r="L113" s="32"/>
      <c r="M113" s="33"/>
      <c r="N113" s="32">
        <v>0</v>
      </c>
      <c r="O113" s="33"/>
      <c r="P113" s="32"/>
      <c r="Q113" s="33"/>
      <c r="R113" s="32"/>
    </row>
    <row r="114" spans="1:18" s="7" customFormat="1" thickBot="1" x14ac:dyDescent="0.25">
      <c r="A114" s="32" t="str">
        <f t="shared" ref="A114:A122" si="9">A25</f>
        <v>январь</v>
      </c>
      <c r="B114" s="32">
        <f t="shared" ref="B114:B122" si="10">B25+B87</f>
        <v>101143500</v>
      </c>
      <c r="C114" s="32">
        <f t="shared" ref="C114:C122" si="11">C25+C87+C101</f>
        <v>49824875</v>
      </c>
      <c r="D114" s="61">
        <f>D25+D87+D111</f>
        <v>49991875</v>
      </c>
      <c r="E114" s="32">
        <f t="shared" ref="E114:E119" si="12">B114+C114-D114</f>
        <v>100976500</v>
      </c>
      <c r="F114" s="33">
        <f t="shared" ref="F114:H122" si="13">F25</f>
        <v>0</v>
      </c>
      <c r="G114" s="32">
        <f t="shared" si="13"/>
        <v>7.75</v>
      </c>
      <c r="H114" s="33">
        <f t="shared" si="13"/>
        <v>0</v>
      </c>
      <c r="I114" s="32">
        <f>I25+I87+I110</f>
        <v>0</v>
      </c>
      <c r="J114" s="61">
        <f t="shared" ref="J114:J119" si="14">I114</f>
        <v>0</v>
      </c>
      <c r="K114" s="32">
        <f t="shared" ref="K114:R122" si="15">K25</f>
        <v>0</v>
      </c>
      <c r="L114" s="33">
        <f t="shared" si="15"/>
        <v>0</v>
      </c>
      <c r="M114" s="32">
        <f t="shared" si="15"/>
        <v>0</v>
      </c>
      <c r="N114" s="33">
        <f t="shared" si="15"/>
        <v>0</v>
      </c>
      <c r="O114" s="32">
        <f t="shared" si="15"/>
        <v>0</v>
      </c>
      <c r="P114" s="33">
        <f t="shared" si="15"/>
        <v>0</v>
      </c>
      <c r="Q114" s="32">
        <f t="shared" si="15"/>
        <v>0</v>
      </c>
      <c r="R114" s="32">
        <f t="shared" si="15"/>
        <v>0</v>
      </c>
    </row>
    <row r="115" spans="1:18" s="7" customFormat="1" thickBot="1" x14ac:dyDescent="0.25">
      <c r="A115" s="32" t="str">
        <f t="shared" si="9"/>
        <v>февраль</v>
      </c>
      <c r="B115" s="32">
        <f t="shared" si="10"/>
        <v>100976500</v>
      </c>
      <c r="C115" s="32">
        <f t="shared" si="11"/>
        <v>0</v>
      </c>
      <c r="D115" s="61">
        <f>D26+D88+D112</f>
        <v>167000</v>
      </c>
      <c r="E115" s="32">
        <f t="shared" si="12"/>
        <v>100809500</v>
      </c>
      <c r="F115" s="33">
        <f t="shared" si="13"/>
        <v>0</v>
      </c>
      <c r="G115" s="32">
        <f t="shared" si="13"/>
        <v>7.75</v>
      </c>
      <c r="H115" s="33">
        <f t="shared" si="13"/>
        <v>0</v>
      </c>
      <c r="I115" s="32">
        <f>I26+I88+I111</f>
        <v>813294.73</v>
      </c>
      <c r="J115" s="61">
        <f t="shared" si="14"/>
        <v>813294.73</v>
      </c>
      <c r="K115" s="32">
        <f t="shared" si="15"/>
        <v>0</v>
      </c>
      <c r="L115" s="33">
        <f t="shared" si="15"/>
        <v>0</v>
      </c>
      <c r="M115" s="32">
        <f t="shared" si="15"/>
        <v>0</v>
      </c>
      <c r="N115" s="33">
        <f t="shared" si="15"/>
        <v>0</v>
      </c>
      <c r="O115" s="32">
        <f t="shared" si="15"/>
        <v>0</v>
      </c>
      <c r="P115" s="33">
        <f t="shared" si="15"/>
        <v>0</v>
      </c>
      <c r="Q115" s="32">
        <f t="shared" si="15"/>
        <v>0</v>
      </c>
      <c r="R115" s="32">
        <f t="shared" si="15"/>
        <v>0</v>
      </c>
    </row>
    <row r="116" spans="1:18" s="7" customFormat="1" thickBot="1" x14ac:dyDescent="0.25">
      <c r="A116" s="32" t="str">
        <f t="shared" si="9"/>
        <v>март</v>
      </c>
      <c r="B116" s="32">
        <f t="shared" si="10"/>
        <v>100809500</v>
      </c>
      <c r="C116" s="32">
        <f t="shared" si="11"/>
        <v>0</v>
      </c>
      <c r="D116" s="61">
        <f>D27+D89+D113</f>
        <v>167000</v>
      </c>
      <c r="E116" s="32">
        <f t="shared" si="12"/>
        <v>100642500</v>
      </c>
      <c r="F116" s="33">
        <f t="shared" si="13"/>
        <v>0</v>
      </c>
      <c r="G116" s="32">
        <f t="shared" si="13"/>
        <v>7.75</v>
      </c>
      <c r="H116" s="33">
        <f t="shared" si="13"/>
        <v>0</v>
      </c>
      <c r="I116" s="32">
        <f>I27+I89+I112</f>
        <v>190203.47</v>
      </c>
      <c r="J116" s="61">
        <f t="shared" si="14"/>
        <v>190203.47</v>
      </c>
      <c r="K116" s="32">
        <f t="shared" si="15"/>
        <v>0</v>
      </c>
      <c r="L116" s="33">
        <f t="shared" si="15"/>
        <v>0</v>
      </c>
      <c r="M116" s="32">
        <f t="shared" si="15"/>
        <v>0</v>
      </c>
      <c r="N116" s="33">
        <f t="shared" si="15"/>
        <v>0</v>
      </c>
      <c r="O116" s="32">
        <f t="shared" si="15"/>
        <v>0</v>
      </c>
      <c r="P116" s="33">
        <f t="shared" si="15"/>
        <v>0</v>
      </c>
      <c r="Q116" s="32">
        <f t="shared" si="15"/>
        <v>0</v>
      </c>
      <c r="R116" s="32">
        <f t="shared" si="15"/>
        <v>0</v>
      </c>
    </row>
    <row r="117" spans="1:18" s="7" customFormat="1" thickBot="1" x14ac:dyDescent="0.25">
      <c r="A117" s="32" t="str">
        <f t="shared" si="9"/>
        <v>апрель</v>
      </c>
      <c r="B117" s="32">
        <f t="shared" si="10"/>
        <v>100642500</v>
      </c>
      <c r="C117" s="32">
        <f t="shared" si="11"/>
        <v>0</v>
      </c>
      <c r="D117" s="61">
        <f t="shared" ref="D117:D122" si="16">D104+D90+D28</f>
        <v>167000</v>
      </c>
      <c r="E117" s="32">
        <f t="shared" si="12"/>
        <v>100475500</v>
      </c>
      <c r="F117" s="33">
        <f t="shared" si="13"/>
        <v>0</v>
      </c>
      <c r="G117" s="32">
        <f t="shared" si="13"/>
        <v>7.75</v>
      </c>
      <c r="H117" s="33">
        <f t="shared" si="13"/>
        <v>0</v>
      </c>
      <c r="I117" s="32">
        <f t="shared" ref="I117:I122" si="17">I28+I90+I104</f>
        <v>1566925.16</v>
      </c>
      <c r="J117" s="61">
        <f t="shared" si="14"/>
        <v>1566925.16</v>
      </c>
      <c r="K117" s="32">
        <f t="shared" si="15"/>
        <v>0</v>
      </c>
      <c r="L117" s="33">
        <f t="shared" si="15"/>
        <v>0</v>
      </c>
      <c r="M117" s="32">
        <f t="shared" si="15"/>
        <v>0</v>
      </c>
      <c r="N117" s="33">
        <f t="shared" si="15"/>
        <v>0</v>
      </c>
      <c r="O117" s="32">
        <f t="shared" si="15"/>
        <v>0</v>
      </c>
      <c r="P117" s="33">
        <f t="shared" si="15"/>
        <v>0</v>
      </c>
      <c r="Q117" s="32">
        <f t="shared" si="15"/>
        <v>0</v>
      </c>
      <c r="R117" s="32">
        <f t="shared" si="15"/>
        <v>0</v>
      </c>
    </row>
    <row r="118" spans="1:18" s="7" customFormat="1" thickBot="1" x14ac:dyDescent="0.25">
      <c r="A118" s="32" t="str">
        <f t="shared" si="9"/>
        <v>май</v>
      </c>
      <c r="B118" s="32">
        <f t="shared" si="10"/>
        <v>100475500</v>
      </c>
      <c r="C118" s="32">
        <f t="shared" si="11"/>
        <v>0</v>
      </c>
      <c r="D118" s="61">
        <f t="shared" si="16"/>
        <v>167000</v>
      </c>
      <c r="E118" s="32">
        <f t="shared" si="12"/>
        <v>100308500</v>
      </c>
      <c r="F118" s="33">
        <f t="shared" si="13"/>
        <v>0</v>
      </c>
      <c r="G118" s="32">
        <f t="shared" si="13"/>
        <v>7.75</v>
      </c>
      <c r="H118" s="33">
        <f t="shared" si="13"/>
        <v>0</v>
      </c>
      <c r="I118" s="32">
        <f t="shared" si="17"/>
        <v>817001.85</v>
      </c>
      <c r="J118" s="61">
        <f t="shared" si="14"/>
        <v>817001.85</v>
      </c>
      <c r="K118" s="32">
        <f t="shared" si="15"/>
        <v>0</v>
      </c>
      <c r="L118" s="33">
        <f t="shared" si="15"/>
        <v>0</v>
      </c>
      <c r="M118" s="32">
        <f t="shared" si="15"/>
        <v>0</v>
      </c>
      <c r="N118" s="33">
        <f t="shared" si="15"/>
        <v>0</v>
      </c>
      <c r="O118" s="32">
        <f t="shared" si="15"/>
        <v>0</v>
      </c>
      <c r="P118" s="33">
        <f t="shared" si="15"/>
        <v>0</v>
      </c>
      <c r="Q118" s="32">
        <f t="shared" si="15"/>
        <v>0</v>
      </c>
      <c r="R118" s="32">
        <f t="shared" si="15"/>
        <v>0</v>
      </c>
    </row>
    <row r="119" spans="1:18" s="7" customFormat="1" thickBot="1" x14ac:dyDescent="0.25">
      <c r="A119" s="32" t="str">
        <f t="shared" si="9"/>
        <v>июнь</v>
      </c>
      <c r="B119" s="32">
        <f t="shared" si="10"/>
        <v>100308500</v>
      </c>
      <c r="C119" s="32">
        <f t="shared" si="11"/>
        <v>0</v>
      </c>
      <c r="D119" s="61">
        <f t="shared" si="16"/>
        <v>167000</v>
      </c>
      <c r="E119" s="32">
        <f t="shared" si="12"/>
        <v>100141500</v>
      </c>
      <c r="F119" s="33">
        <f t="shared" si="13"/>
        <v>0</v>
      </c>
      <c r="G119" s="32">
        <f t="shared" si="13"/>
        <v>7.75</v>
      </c>
      <c r="H119" s="33">
        <f t="shared" si="13"/>
        <v>0</v>
      </c>
      <c r="I119" s="32">
        <f t="shared" si="17"/>
        <v>102994.54</v>
      </c>
      <c r="J119" s="61">
        <f t="shared" si="14"/>
        <v>102994.54</v>
      </c>
      <c r="K119" s="32">
        <f t="shared" si="15"/>
        <v>0</v>
      </c>
      <c r="L119" s="33">
        <f t="shared" si="15"/>
        <v>0</v>
      </c>
      <c r="M119" s="32">
        <f t="shared" si="15"/>
        <v>0</v>
      </c>
      <c r="N119" s="33">
        <f t="shared" si="15"/>
        <v>0</v>
      </c>
      <c r="O119" s="32">
        <f t="shared" si="15"/>
        <v>0</v>
      </c>
      <c r="P119" s="33">
        <f t="shared" si="15"/>
        <v>0</v>
      </c>
      <c r="Q119" s="32">
        <f t="shared" si="15"/>
        <v>0</v>
      </c>
      <c r="R119" s="32">
        <f t="shared" si="15"/>
        <v>0</v>
      </c>
    </row>
    <row r="120" spans="1:18" s="7" customFormat="1" thickBot="1" x14ac:dyDescent="0.25">
      <c r="A120" s="32" t="str">
        <f t="shared" si="9"/>
        <v>июль</v>
      </c>
      <c r="B120" s="32">
        <f t="shared" si="10"/>
        <v>100141500</v>
      </c>
      <c r="C120" s="32">
        <f t="shared" si="11"/>
        <v>0</v>
      </c>
      <c r="D120" s="61">
        <f t="shared" si="16"/>
        <v>167000</v>
      </c>
      <c r="E120" s="32">
        <f>B120+C120-D120</f>
        <v>99974500</v>
      </c>
      <c r="F120" s="33">
        <f t="shared" si="13"/>
        <v>0</v>
      </c>
      <c r="G120" s="32">
        <f t="shared" si="13"/>
        <v>7.75</v>
      </c>
      <c r="H120" s="33">
        <f t="shared" si="13"/>
        <v>0</v>
      </c>
      <c r="I120" s="32">
        <f t="shared" si="17"/>
        <v>98476.67</v>
      </c>
      <c r="J120" s="61">
        <f>I120</f>
        <v>98476.67</v>
      </c>
      <c r="K120" s="32">
        <f t="shared" si="15"/>
        <v>0</v>
      </c>
      <c r="L120" s="33">
        <f t="shared" si="15"/>
        <v>0</v>
      </c>
      <c r="M120" s="32">
        <f t="shared" si="15"/>
        <v>0</v>
      </c>
      <c r="N120" s="33">
        <f t="shared" si="15"/>
        <v>0</v>
      </c>
      <c r="O120" s="32">
        <f t="shared" si="15"/>
        <v>0</v>
      </c>
      <c r="P120" s="33">
        <f t="shared" si="15"/>
        <v>0</v>
      </c>
      <c r="Q120" s="32">
        <f t="shared" si="15"/>
        <v>0</v>
      </c>
      <c r="R120" s="32">
        <f t="shared" si="15"/>
        <v>0</v>
      </c>
    </row>
    <row r="121" spans="1:18" s="7" customFormat="1" thickBot="1" x14ac:dyDescent="0.25">
      <c r="A121" s="32" t="str">
        <f t="shared" si="9"/>
        <v>август</v>
      </c>
      <c r="B121" s="32">
        <f t="shared" si="10"/>
        <v>99974500</v>
      </c>
      <c r="C121" s="32">
        <f t="shared" si="11"/>
        <v>0</v>
      </c>
      <c r="D121" s="61">
        <f t="shared" si="16"/>
        <v>167000</v>
      </c>
      <c r="E121" s="32">
        <f>B121+C121-D121</f>
        <v>99807500</v>
      </c>
      <c r="F121" s="33">
        <f t="shared" si="13"/>
        <v>0</v>
      </c>
      <c r="G121" s="32">
        <f t="shared" si="13"/>
        <v>7.75</v>
      </c>
      <c r="H121" s="33">
        <f t="shared" si="13"/>
        <v>0</v>
      </c>
      <c r="I121" s="32">
        <f t="shared" si="17"/>
        <v>1035783.86</v>
      </c>
      <c r="J121" s="61">
        <f>I121</f>
        <v>1035783.86</v>
      </c>
      <c r="K121" s="32">
        <f t="shared" si="15"/>
        <v>0</v>
      </c>
      <c r="L121" s="33">
        <f t="shared" si="15"/>
        <v>0</v>
      </c>
      <c r="M121" s="32">
        <f t="shared" si="15"/>
        <v>0</v>
      </c>
      <c r="N121" s="33">
        <f t="shared" si="15"/>
        <v>0</v>
      </c>
      <c r="O121" s="32">
        <f t="shared" si="15"/>
        <v>0</v>
      </c>
      <c r="P121" s="33">
        <f t="shared" si="15"/>
        <v>0</v>
      </c>
      <c r="Q121" s="32">
        <f t="shared" si="15"/>
        <v>0</v>
      </c>
      <c r="R121" s="32">
        <f t="shared" si="15"/>
        <v>0</v>
      </c>
    </row>
    <row r="122" spans="1:18" s="7" customFormat="1" thickBot="1" x14ac:dyDescent="0.25">
      <c r="A122" s="32" t="str">
        <f t="shared" si="9"/>
        <v>сентябрь</v>
      </c>
      <c r="B122" s="32">
        <f t="shared" si="10"/>
        <v>99807500</v>
      </c>
      <c r="C122" s="32">
        <f t="shared" si="11"/>
        <v>0</v>
      </c>
      <c r="D122" s="61">
        <f t="shared" si="16"/>
        <v>167000</v>
      </c>
      <c r="E122" s="32">
        <f>B122+C122-D122</f>
        <v>99640500</v>
      </c>
      <c r="F122" s="33">
        <f t="shared" si="13"/>
        <v>0</v>
      </c>
      <c r="G122" s="32">
        <f t="shared" si="13"/>
        <v>7.2</v>
      </c>
      <c r="H122" s="33">
        <f t="shared" si="13"/>
        <v>0</v>
      </c>
      <c r="I122" s="32">
        <f t="shared" si="17"/>
        <v>99599.78</v>
      </c>
      <c r="J122" s="61">
        <f>I122</f>
        <v>99599.78</v>
      </c>
      <c r="K122" s="32">
        <f t="shared" si="15"/>
        <v>0</v>
      </c>
      <c r="L122" s="33">
        <f t="shared" si="15"/>
        <v>0</v>
      </c>
      <c r="M122" s="32">
        <f t="shared" si="15"/>
        <v>0</v>
      </c>
      <c r="N122" s="33">
        <f t="shared" si="15"/>
        <v>0</v>
      </c>
      <c r="O122" s="32">
        <f t="shared" si="15"/>
        <v>0</v>
      </c>
      <c r="P122" s="33">
        <f t="shared" si="15"/>
        <v>0</v>
      </c>
      <c r="Q122" s="32">
        <f t="shared" si="15"/>
        <v>0</v>
      </c>
      <c r="R122" s="32">
        <f t="shared" si="15"/>
        <v>0</v>
      </c>
    </row>
    <row r="123" spans="1:18" s="4" customFormat="1" thickBot="1" x14ac:dyDescent="0.25">
      <c r="A123" s="42" t="s">
        <v>20</v>
      </c>
      <c r="B123" s="43" t="s">
        <v>19</v>
      </c>
      <c r="C123" s="36">
        <f>SUM(C114:C122)</f>
        <v>49824875</v>
      </c>
      <c r="D123" s="62">
        <f>SUM(D114:D122)</f>
        <v>51327875</v>
      </c>
      <c r="E123" s="40">
        <f>B113+C123-D123</f>
        <v>99640500</v>
      </c>
      <c r="F123" s="36">
        <v>0</v>
      </c>
      <c r="G123" s="40"/>
      <c r="H123" s="64" t="s">
        <v>19</v>
      </c>
      <c r="I123" s="36">
        <f>SUM(I114:I122)</f>
        <v>4724280.0600000005</v>
      </c>
      <c r="J123" s="62">
        <f>SUM(J114:J122)</f>
        <v>4724280.0600000005</v>
      </c>
      <c r="K123" s="51">
        <f>K114</f>
        <v>0</v>
      </c>
      <c r="L123" s="52">
        <f>L114</f>
        <v>0</v>
      </c>
      <c r="M123" s="40"/>
      <c r="N123" s="43" t="s">
        <v>19</v>
      </c>
      <c r="O123" s="40">
        <f>SUM(O114:O114)</f>
        <v>0</v>
      </c>
      <c r="P123" s="36">
        <f>SUM(P114:P114)</f>
        <v>0</v>
      </c>
      <c r="Q123" s="40">
        <v>0</v>
      </c>
      <c r="R123" s="39">
        <v>0</v>
      </c>
    </row>
    <row r="124" spans="1:18" s="4" customFormat="1" ht="27" customHeight="1" thickBot="1" x14ac:dyDescent="0.25">
      <c r="A124" s="44" t="s">
        <v>29</v>
      </c>
      <c r="B124" s="45" t="s">
        <v>19</v>
      </c>
      <c r="C124" s="46"/>
      <c r="D124" s="99"/>
      <c r="E124" s="46"/>
      <c r="F124" s="47"/>
      <c r="G124" s="46"/>
      <c r="H124" s="45" t="s">
        <v>19</v>
      </c>
      <c r="I124" s="46"/>
      <c r="J124" s="47"/>
      <c r="K124" s="46"/>
      <c r="L124" s="47"/>
      <c r="M124" s="46"/>
      <c r="N124" s="45" t="s">
        <v>19</v>
      </c>
      <c r="O124" s="46"/>
      <c r="P124" s="47"/>
      <c r="Q124" s="46"/>
      <c r="R124" s="47"/>
    </row>
    <row r="125" spans="1:18" s="4" customFormat="1" ht="12" x14ac:dyDescent="0.2">
      <c r="A125" s="8"/>
      <c r="B125" s="10" t="s">
        <v>25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s="4" customFormat="1" thickBot="1" x14ac:dyDescent="0.25">
      <c r="A126" s="41"/>
      <c r="B126" s="41" t="s">
        <v>17</v>
      </c>
      <c r="C126" s="8"/>
      <c r="D126" s="6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s="4" customFormat="1" ht="23.25" thickBot="1" x14ac:dyDescent="0.25">
      <c r="A127" s="75" t="s">
        <v>13</v>
      </c>
      <c r="B127" s="76">
        <v>0</v>
      </c>
      <c r="C127" s="76"/>
      <c r="D127" s="91"/>
      <c r="E127" s="76"/>
      <c r="F127" s="76"/>
      <c r="G127" s="76"/>
      <c r="H127" s="76">
        <v>0</v>
      </c>
      <c r="I127" s="76"/>
      <c r="J127" s="76"/>
      <c r="K127" s="76"/>
      <c r="L127" s="76"/>
      <c r="M127" s="76"/>
      <c r="N127" s="76">
        <v>0</v>
      </c>
      <c r="O127" s="76"/>
      <c r="P127" s="76"/>
      <c r="Q127" s="76"/>
      <c r="R127" s="77"/>
    </row>
    <row r="128" spans="1:18" s="5" customFormat="1" ht="12" x14ac:dyDescent="0.2">
      <c r="A128" s="73" t="s">
        <v>28</v>
      </c>
      <c r="B128" s="102">
        <v>0</v>
      </c>
      <c r="C128" s="102">
        <v>0</v>
      </c>
      <c r="D128" s="102">
        <v>0</v>
      </c>
      <c r="E128" s="102">
        <v>0</v>
      </c>
      <c r="F128" s="102">
        <v>0</v>
      </c>
      <c r="G128" s="102"/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/>
      <c r="N128" s="102">
        <v>0</v>
      </c>
      <c r="O128" s="102">
        <v>0</v>
      </c>
      <c r="P128" s="102">
        <v>0</v>
      </c>
      <c r="Q128" s="102">
        <v>0</v>
      </c>
      <c r="R128" s="103">
        <v>0</v>
      </c>
    </row>
    <row r="129" spans="1:256" s="5" customFormat="1" ht="12" x14ac:dyDescent="0.2">
      <c r="A129" s="73" t="s">
        <v>40</v>
      </c>
      <c r="B129" s="102">
        <v>0</v>
      </c>
      <c r="C129" s="102">
        <v>0</v>
      </c>
      <c r="D129" s="102">
        <v>0</v>
      </c>
      <c r="E129" s="102">
        <v>0</v>
      </c>
      <c r="F129" s="102">
        <v>0</v>
      </c>
      <c r="G129" s="102"/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/>
      <c r="N129" s="102">
        <v>0</v>
      </c>
      <c r="O129" s="102">
        <v>0</v>
      </c>
      <c r="P129" s="102">
        <v>0</v>
      </c>
      <c r="Q129" s="102">
        <v>0</v>
      </c>
      <c r="R129" s="103">
        <v>0</v>
      </c>
    </row>
    <row r="130" spans="1:256" s="5" customFormat="1" ht="12" x14ac:dyDescent="0.2">
      <c r="A130" s="73" t="s">
        <v>41</v>
      </c>
      <c r="B130" s="102">
        <v>0</v>
      </c>
      <c r="C130" s="102">
        <v>0</v>
      </c>
      <c r="D130" s="102">
        <v>0</v>
      </c>
      <c r="E130" s="102">
        <v>0</v>
      </c>
      <c r="F130" s="102">
        <v>0</v>
      </c>
      <c r="G130" s="102"/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/>
      <c r="N130" s="102">
        <v>0</v>
      </c>
      <c r="O130" s="102">
        <v>0</v>
      </c>
      <c r="P130" s="102">
        <v>0</v>
      </c>
      <c r="Q130" s="102">
        <v>0</v>
      </c>
      <c r="R130" s="103">
        <v>0</v>
      </c>
    </row>
    <row r="131" spans="1:256" s="5" customFormat="1" ht="12" x14ac:dyDescent="0.2">
      <c r="A131" s="73" t="s">
        <v>44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/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/>
      <c r="N131" s="102">
        <v>0</v>
      </c>
      <c r="O131" s="102">
        <v>0</v>
      </c>
      <c r="P131" s="102">
        <v>0</v>
      </c>
      <c r="Q131" s="102">
        <v>0</v>
      </c>
      <c r="R131" s="103">
        <v>0</v>
      </c>
    </row>
    <row r="132" spans="1:256" s="5" customFormat="1" ht="12" x14ac:dyDescent="0.2">
      <c r="A132" s="73" t="s">
        <v>45</v>
      </c>
      <c r="B132" s="102">
        <v>0</v>
      </c>
      <c r="C132" s="102">
        <v>0</v>
      </c>
      <c r="D132" s="102">
        <v>0</v>
      </c>
      <c r="E132" s="102">
        <v>0</v>
      </c>
      <c r="F132" s="102">
        <v>0</v>
      </c>
      <c r="G132" s="102"/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/>
      <c r="N132" s="102">
        <v>0</v>
      </c>
      <c r="O132" s="102">
        <v>0</v>
      </c>
      <c r="P132" s="102">
        <v>0</v>
      </c>
      <c r="Q132" s="102">
        <v>0</v>
      </c>
      <c r="R132" s="103">
        <v>0</v>
      </c>
    </row>
    <row r="133" spans="1:256" s="5" customFormat="1" ht="12" x14ac:dyDescent="0.2">
      <c r="A133" s="73" t="s">
        <v>46</v>
      </c>
      <c r="B133" s="102">
        <v>0</v>
      </c>
      <c r="C133" s="102">
        <v>0</v>
      </c>
      <c r="D133" s="102">
        <v>0</v>
      </c>
      <c r="E133" s="102">
        <v>0</v>
      </c>
      <c r="F133" s="102">
        <v>0</v>
      </c>
      <c r="G133" s="102"/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/>
      <c r="N133" s="102">
        <v>0</v>
      </c>
      <c r="O133" s="102">
        <v>0</v>
      </c>
      <c r="P133" s="102">
        <v>0</v>
      </c>
      <c r="Q133" s="102">
        <v>0</v>
      </c>
      <c r="R133" s="103">
        <v>0</v>
      </c>
    </row>
    <row r="134" spans="1:256" s="5" customFormat="1" ht="12" x14ac:dyDescent="0.2">
      <c r="A134" s="73" t="s">
        <v>47</v>
      </c>
      <c r="B134" s="102">
        <v>0</v>
      </c>
      <c r="C134" s="102">
        <v>0</v>
      </c>
      <c r="D134" s="102">
        <v>0</v>
      </c>
      <c r="E134" s="102">
        <v>0</v>
      </c>
      <c r="F134" s="102">
        <v>0</v>
      </c>
      <c r="G134" s="102"/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/>
      <c r="N134" s="102">
        <v>0</v>
      </c>
      <c r="O134" s="102">
        <v>0</v>
      </c>
      <c r="P134" s="102">
        <v>0</v>
      </c>
      <c r="Q134" s="102">
        <v>0</v>
      </c>
      <c r="R134" s="103">
        <v>0</v>
      </c>
    </row>
    <row r="135" spans="1:256" s="5" customFormat="1" ht="12" x14ac:dyDescent="0.2">
      <c r="A135" s="73" t="s">
        <v>48</v>
      </c>
      <c r="B135" s="102">
        <v>0</v>
      </c>
      <c r="C135" s="102">
        <v>0</v>
      </c>
      <c r="D135" s="102">
        <v>0</v>
      </c>
      <c r="E135" s="102">
        <v>0</v>
      </c>
      <c r="F135" s="102">
        <v>0</v>
      </c>
      <c r="G135" s="102"/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/>
      <c r="N135" s="102">
        <v>0</v>
      </c>
      <c r="O135" s="102">
        <v>0</v>
      </c>
      <c r="P135" s="102">
        <v>0</v>
      </c>
      <c r="Q135" s="102">
        <v>0</v>
      </c>
      <c r="R135" s="103">
        <v>0</v>
      </c>
    </row>
    <row r="136" spans="1:256" s="5" customFormat="1" thickBot="1" x14ac:dyDescent="0.25">
      <c r="A136" s="73" t="s">
        <v>49</v>
      </c>
      <c r="B136" s="102">
        <v>0</v>
      </c>
      <c r="C136" s="102">
        <v>0</v>
      </c>
      <c r="D136" s="102">
        <v>0</v>
      </c>
      <c r="E136" s="102">
        <v>0</v>
      </c>
      <c r="F136" s="102">
        <v>0</v>
      </c>
      <c r="G136" s="102"/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/>
      <c r="N136" s="102">
        <v>0</v>
      </c>
      <c r="O136" s="102">
        <v>0</v>
      </c>
      <c r="P136" s="102">
        <v>0</v>
      </c>
      <c r="Q136" s="102">
        <v>0</v>
      </c>
      <c r="R136" s="103">
        <v>0</v>
      </c>
    </row>
    <row r="137" spans="1:256" s="6" customFormat="1" thickBot="1" x14ac:dyDescent="0.25">
      <c r="A137" s="68" t="s">
        <v>20</v>
      </c>
      <c r="B137" s="71" t="s">
        <v>19</v>
      </c>
      <c r="C137" s="52">
        <f>SUM(C128:C128)</f>
        <v>0</v>
      </c>
      <c r="D137" s="52">
        <f>SUM(D128:D128)</f>
        <v>0</v>
      </c>
      <c r="E137" s="52">
        <f>B127+C137-D137</f>
        <v>0</v>
      </c>
      <c r="F137" s="52">
        <v>0</v>
      </c>
      <c r="G137" s="72"/>
      <c r="H137" s="71" t="s">
        <v>19</v>
      </c>
      <c r="I137" s="52">
        <f>SUM(I128:I128)</f>
        <v>0</v>
      </c>
      <c r="J137" s="52">
        <f>SUM(J128:J128)</f>
        <v>0</v>
      </c>
      <c r="K137" s="52">
        <v>0</v>
      </c>
      <c r="L137" s="52">
        <v>0</v>
      </c>
      <c r="M137" s="72"/>
      <c r="N137" s="71" t="s">
        <v>19</v>
      </c>
      <c r="O137" s="52">
        <v>0</v>
      </c>
      <c r="P137" s="52">
        <v>0</v>
      </c>
      <c r="Q137" s="52">
        <v>0</v>
      </c>
      <c r="R137" s="70">
        <v>0</v>
      </c>
      <c r="IV137" s="6">
        <f>SUM(C137:IU137)</f>
        <v>0</v>
      </c>
    </row>
    <row r="138" spans="1:256" s="6" customFormat="1" ht="28.5" customHeight="1" thickBot="1" x14ac:dyDescent="0.25">
      <c r="A138" s="93" t="s">
        <v>29</v>
      </c>
      <c r="B138" s="94" t="s">
        <v>19</v>
      </c>
      <c r="C138" s="95"/>
      <c r="D138" s="96"/>
      <c r="E138" s="95"/>
      <c r="F138" s="95"/>
      <c r="G138" s="95"/>
      <c r="H138" s="94" t="s">
        <v>19</v>
      </c>
      <c r="I138" s="95"/>
      <c r="J138" s="95"/>
      <c r="K138" s="95"/>
      <c r="L138" s="95"/>
      <c r="M138" s="95"/>
      <c r="N138" s="94" t="s">
        <v>19</v>
      </c>
      <c r="O138" s="95"/>
      <c r="P138" s="95"/>
      <c r="Q138" s="95"/>
      <c r="R138" s="97"/>
    </row>
    <row r="139" spans="1:256" s="6" customFormat="1" thickBot="1" x14ac:dyDescent="0.25">
      <c r="A139" s="126" t="s">
        <v>26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</row>
    <row r="140" spans="1:256" s="6" customFormat="1" ht="23.25" thickBot="1" x14ac:dyDescent="0.25">
      <c r="A140" s="53" t="s">
        <v>13</v>
      </c>
      <c r="B140" s="32">
        <f t="shared" ref="B140:B149" si="18">B113</f>
        <v>101143500</v>
      </c>
      <c r="C140" s="33"/>
      <c r="D140" s="47"/>
      <c r="E140" s="33"/>
      <c r="F140" s="32"/>
      <c r="G140" s="33"/>
      <c r="H140" s="32"/>
      <c r="I140" s="33">
        <v>0</v>
      </c>
      <c r="J140" s="32"/>
      <c r="K140" s="33"/>
      <c r="L140" s="32"/>
      <c r="M140" s="33"/>
      <c r="N140" s="32">
        <v>0</v>
      </c>
      <c r="O140" s="33"/>
      <c r="P140" s="32"/>
      <c r="Q140" s="33"/>
      <c r="R140" s="32"/>
    </row>
    <row r="141" spans="1:256" s="6" customFormat="1" thickBot="1" x14ac:dyDescent="0.25">
      <c r="A141" s="54" t="s">
        <v>15</v>
      </c>
      <c r="B141" s="34">
        <f t="shared" si="18"/>
        <v>101143500</v>
      </c>
      <c r="C141" s="55">
        <f t="shared" ref="C141:F149" si="19">C114</f>
        <v>49824875</v>
      </c>
      <c r="D141" s="55">
        <f t="shared" si="19"/>
        <v>49991875</v>
      </c>
      <c r="E141" s="34">
        <f t="shared" si="19"/>
        <v>100976500</v>
      </c>
      <c r="F141" s="34">
        <f t="shared" si="19"/>
        <v>0</v>
      </c>
      <c r="G141" s="34"/>
      <c r="H141" s="34">
        <f t="shared" ref="H141:L149" si="20">H114</f>
        <v>0</v>
      </c>
      <c r="I141" s="34">
        <f t="shared" si="20"/>
        <v>0</v>
      </c>
      <c r="J141" s="34">
        <f t="shared" si="20"/>
        <v>0</v>
      </c>
      <c r="K141" s="34">
        <f t="shared" si="20"/>
        <v>0</v>
      </c>
      <c r="L141" s="34">
        <f t="shared" si="20"/>
        <v>0</v>
      </c>
      <c r="M141" s="34"/>
      <c r="N141" s="34">
        <f t="shared" ref="N141:R149" si="21">N114</f>
        <v>0</v>
      </c>
      <c r="O141" s="34">
        <f t="shared" si="21"/>
        <v>0</v>
      </c>
      <c r="P141" s="33">
        <f t="shared" si="21"/>
        <v>0</v>
      </c>
      <c r="Q141" s="34">
        <f t="shared" si="21"/>
        <v>0</v>
      </c>
      <c r="R141" s="34">
        <f t="shared" si="21"/>
        <v>0</v>
      </c>
    </row>
    <row r="142" spans="1:256" s="6" customFormat="1" thickBot="1" x14ac:dyDescent="0.25">
      <c r="A142" s="54" t="s">
        <v>40</v>
      </c>
      <c r="B142" s="34">
        <f t="shared" si="18"/>
        <v>100976500</v>
      </c>
      <c r="C142" s="55">
        <f t="shared" si="19"/>
        <v>0</v>
      </c>
      <c r="D142" s="55">
        <f t="shared" si="19"/>
        <v>167000</v>
      </c>
      <c r="E142" s="34">
        <f t="shared" si="19"/>
        <v>100809500</v>
      </c>
      <c r="F142" s="34">
        <f t="shared" si="19"/>
        <v>0</v>
      </c>
      <c r="G142" s="34"/>
      <c r="H142" s="34">
        <f t="shared" si="20"/>
        <v>0</v>
      </c>
      <c r="I142" s="34">
        <f t="shared" si="20"/>
        <v>813294.73</v>
      </c>
      <c r="J142" s="34">
        <f t="shared" si="20"/>
        <v>813294.73</v>
      </c>
      <c r="K142" s="34">
        <f t="shared" si="20"/>
        <v>0</v>
      </c>
      <c r="L142" s="34">
        <f t="shared" si="20"/>
        <v>0</v>
      </c>
      <c r="M142" s="34"/>
      <c r="N142" s="34">
        <f t="shared" si="21"/>
        <v>0</v>
      </c>
      <c r="O142" s="34">
        <f t="shared" si="21"/>
        <v>0</v>
      </c>
      <c r="P142" s="33">
        <f t="shared" si="21"/>
        <v>0</v>
      </c>
      <c r="Q142" s="34">
        <f t="shared" si="21"/>
        <v>0</v>
      </c>
      <c r="R142" s="34">
        <f t="shared" si="21"/>
        <v>0</v>
      </c>
    </row>
    <row r="143" spans="1:256" s="6" customFormat="1" thickBot="1" x14ac:dyDescent="0.25">
      <c r="A143" s="54" t="s">
        <v>41</v>
      </c>
      <c r="B143" s="34">
        <f t="shared" si="18"/>
        <v>100809500</v>
      </c>
      <c r="C143" s="55">
        <f t="shared" si="19"/>
        <v>0</v>
      </c>
      <c r="D143" s="55">
        <f t="shared" si="19"/>
        <v>167000</v>
      </c>
      <c r="E143" s="34">
        <f t="shared" si="19"/>
        <v>100642500</v>
      </c>
      <c r="F143" s="34">
        <f t="shared" si="19"/>
        <v>0</v>
      </c>
      <c r="G143" s="34"/>
      <c r="H143" s="34">
        <f t="shared" si="20"/>
        <v>0</v>
      </c>
      <c r="I143" s="34">
        <f t="shared" si="20"/>
        <v>190203.47</v>
      </c>
      <c r="J143" s="34">
        <f t="shared" si="20"/>
        <v>190203.47</v>
      </c>
      <c r="K143" s="34">
        <f t="shared" si="20"/>
        <v>0</v>
      </c>
      <c r="L143" s="34">
        <f t="shared" si="20"/>
        <v>0</v>
      </c>
      <c r="M143" s="34"/>
      <c r="N143" s="34">
        <f t="shared" si="21"/>
        <v>0</v>
      </c>
      <c r="O143" s="34">
        <f t="shared" si="21"/>
        <v>0</v>
      </c>
      <c r="P143" s="33">
        <f t="shared" si="21"/>
        <v>0</v>
      </c>
      <c r="Q143" s="34">
        <f t="shared" si="21"/>
        <v>0</v>
      </c>
      <c r="R143" s="34">
        <f t="shared" si="21"/>
        <v>0</v>
      </c>
    </row>
    <row r="144" spans="1:256" s="6" customFormat="1" thickBot="1" x14ac:dyDescent="0.25">
      <c r="A144" s="54" t="s">
        <v>44</v>
      </c>
      <c r="B144" s="34">
        <f t="shared" si="18"/>
        <v>100642500</v>
      </c>
      <c r="C144" s="55">
        <f t="shared" si="19"/>
        <v>0</v>
      </c>
      <c r="D144" s="55">
        <f t="shared" si="19"/>
        <v>167000</v>
      </c>
      <c r="E144" s="34">
        <f t="shared" si="19"/>
        <v>100475500</v>
      </c>
      <c r="F144" s="34">
        <f t="shared" si="19"/>
        <v>0</v>
      </c>
      <c r="G144" s="34"/>
      <c r="H144" s="34">
        <f t="shared" si="20"/>
        <v>0</v>
      </c>
      <c r="I144" s="34">
        <f t="shared" si="20"/>
        <v>1566925.16</v>
      </c>
      <c r="J144" s="34">
        <f t="shared" si="20"/>
        <v>1566925.16</v>
      </c>
      <c r="K144" s="34">
        <f t="shared" si="20"/>
        <v>0</v>
      </c>
      <c r="L144" s="34">
        <f t="shared" si="20"/>
        <v>0</v>
      </c>
      <c r="M144" s="34"/>
      <c r="N144" s="34">
        <f t="shared" si="21"/>
        <v>0</v>
      </c>
      <c r="O144" s="34">
        <f t="shared" si="21"/>
        <v>0</v>
      </c>
      <c r="P144" s="33">
        <f t="shared" si="21"/>
        <v>0</v>
      </c>
      <c r="Q144" s="34">
        <f t="shared" si="21"/>
        <v>0</v>
      </c>
      <c r="R144" s="34">
        <f t="shared" si="21"/>
        <v>0</v>
      </c>
    </row>
    <row r="145" spans="1:18" s="6" customFormat="1" thickBot="1" x14ac:dyDescent="0.25">
      <c r="A145" s="54" t="s">
        <v>45</v>
      </c>
      <c r="B145" s="34">
        <f t="shared" si="18"/>
        <v>100475500</v>
      </c>
      <c r="C145" s="55">
        <f t="shared" si="19"/>
        <v>0</v>
      </c>
      <c r="D145" s="55">
        <f t="shared" si="19"/>
        <v>167000</v>
      </c>
      <c r="E145" s="34">
        <f t="shared" si="19"/>
        <v>100308500</v>
      </c>
      <c r="F145" s="34">
        <f t="shared" si="19"/>
        <v>0</v>
      </c>
      <c r="G145" s="34"/>
      <c r="H145" s="34">
        <f t="shared" si="20"/>
        <v>0</v>
      </c>
      <c r="I145" s="34">
        <f t="shared" si="20"/>
        <v>817001.85</v>
      </c>
      <c r="J145" s="34">
        <f t="shared" si="20"/>
        <v>817001.85</v>
      </c>
      <c r="K145" s="34">
        <f t="shared" si="20"/>
        <v>0</v>
      </c>
      <c r="L145" s="34">
        <f t="shared" si="20"/>
        <v>0</v>
      </c>
      <c r="M145" s="34"/>
      <c r="N145" s="34">
        <f t="shared" si="21"/>
        <v>0</v>
      </c>
      <c r="O145" s="34">
        <f t="shared" si="21"/>
        <v>0</v>
      </c>
      <c r="P145" s="33">
        <f t="shared" si="21"/>
        <v>0</v>
      </c>
      <c r="Q145" s="34">
        <f t="shared" si="21"/>
        <v>0</v>
      </c>
      <c r="R145" s="34">
        <f t="shared" si="21"/>
        <v>0</v>
      </c>
    </row>
    <row r="146" spans="1:18" s="6" customFormat="1" thickBot="1" x14ac:dyDescent="0.25">
      <c r="A146" s="54" t="s">
        <v>46</v>
      </c>
      <c r="B146" s="34">
        <f t="shared" si="18"/>
        <v>100308500</v>
      </c>
      <c r="C146" s="55">
        <f t="shared" si="19"/>
        <v>0</v>
      </c>
      <c r="D146" s="55">
        <f t="shared" si="19"/>
        <v>167000</v>
      </c>
      <c r="E146" s="34">
        <f t="shared" si="19"/>
        <v>100141500</v>
      </c>
      <c r="F146" s="34">
        <f t="shared" si="19"/>
        <v>0</v>
      </c>
      <c r="G146" s="34"/>
      <c r="H146" s="34">
        <f t="shared" si="20"/>
        <v>0</v>
      </c>
      <c r="I146" s="34">
        <f t="shared" si="20"/>
        <v>102994.54</v>
      </c>
      <c r="J146" s="34">
        <f t="shared" si="20"/>
        <v>102994.54</v>
      </c>
      <c r="K146" s="34">
        <f t="shared" si="20"/>
        <v>0</v>
      </c>
      <c r="L146" s="34">
        <f t="shared" si="20"/>
        <v>0</v>
      </c>
      <c r="M146" s="34"/>
      <c r="N146" s="34">
        <f t="shared" si="21"/>
        <v>0</v>
      </c>
      <c r="O146" s="34">
        <f t="shared" si="21"/>
        <v>0</v>
      </c>
      <c r="P146" s="33">
        <f t="shared" si="21"/>
        <v>0</v>
      </c>
      <c r="Q146" s="34">
        <f t="shared" si="21"/>
        <v>0</v>
      </c>
      <c r="R146" s="34">
        <f t="shared" si="21"/>
        <v>0</v>
      </c>
    </row>
    <row r="147" spans="1:18" s="6" customFormat="1" thickBot="1" x14ac:dyDescent="0.25">
      <c r="A147" s="54" t="s">
        <v>47</v>
      </c>
      <c r="B147" s="34">
        <f t="shared" si="18"/>
        <v>100141500</v>
      </c>
      <c r="C147" s="55">
        <f t="shared" si="19"/>
        <v>0</v>
      </c>
      <c r="D147" s="55">
        <f t="shared" si="19"/>
        <v>167000</v>
      </c>
      <c r="E147" s="34">
        <f t="shared" si="19"/>
        <v>99974500</v>
      </c>
      <c r="F147" s="34">
        <f t="shared" si="19"/>
        <v>0</v>
      </c>
      <c r="G147" s="34"/>
      <c r="H147" s="34">
        <f t="shared" si="20"/>
        <v>0</v>
      </c>
      <c r="I147" s="34">
        <f t="shared" si="20"/>
        <v>98476.67</v>
      </c>
      <c r="J147" s="34">
        <f t="shared" si="20"/>
        <v>98476.67</v>
      </c>
      <c r="K147" s="34">
        <f t="shared" si="20"/>
        <v>0</v>
      </c>
      <c r="L147" s="34">
        <f t="shared" si="20"/>
        <v>0</v>
      </c>
      <c r="M147" s="34"/>
      <c r="N147" s="34">
        <f t="shared" si="21"/>
        <v>0</v>
      </c>
      <c r="O147" s="34">
        <f t="shared" si="21"/>
        <v>0</v>
      </c>
      <c r="P147" s="33">
        <f t="shared" si="21"/>
        <v>0</v>
      </c>
      <c r="Q147" s="34">
        <f t="shared" si="21"/>
        <v>0</v>
      </c>
      <c r="R147" s="34">
        <f t="shared" si="21"/>
        <v>0</v>
      </c>
    </row>
    <row r="148" spans="1:18" s="6" customFormat="1" thickBot="1" x14ac:dyDescent="0.25">
      <c r="A148" s="54" t="s">
        <v>48</v>
      </c>
      <c r="B148" s="34">
        <f t="shared" si="18"/>
        <v>99974500</v>
      </c>
      <c r="C148" s="55">
        <f t="shared" si="19"/>
        <v>0</v>
      </c>
      <c r="D148" s="55">
        <f t="shared" si="19"/>
        <v>167000</v>
      </c>
      <c r="E148" s="34">
        <f t="shared" si="19"/>
        <v>99807500</v>
      </c>
      <c r="F148" s="34">
        <f t="shared" si="19"/>
        <v>0</v>
      </c>
      <c r="G148" s="34"/>
      <c r="H148" s="34">
        <f t="shared" si="20"/>
        <v>0</v>
      </c>
      <c r="I148" s="34">
        <f t="shared" si="20"/>
        <v>1035783.86</v>
      </c>
      <c r="J148" s="34">
        <f t="shared" si="20"/>
        <v>1035783.86</v>
      </c>
      <c r="K148" s="34">
        <f t="shared" si="20"/>
        <v>0</v>
      </c>
      <c r="L148" s="34">
        <f t="shared" si="20"/>
        <v>0</v>
      </c>
      <c r="M148" s="34"/>
      <c r="N148" s="34">
        <f t="shared" si="21"/>
        <v>0</v>
      </c>
      <c r="O148" s="34">
        <f t="shared" si="21"/>
        <v>0</v>
      </c>
      <c r="P148" s="33">
        <f t="shared" si="21"/>
        <v>0</v>
      </c>
      <c r="Q148" s="34">
        <f t="shared" si="21"/>
        <v>0</v>
      </c>
      <c r="R148" s="34">
        <f t="shared" si="21"/>
        <v>0</v>
      </c>
    </row>
    <row r="149" spans="1:18" s="6" customFormat="1" thickBot="1" x14ac:dyDescent="0.25">
      <c r="A149" s="54" t="s">
        <v>49</v>
      </c>
      <c r="B149" s="34">
        <f t="shared" si="18"/>
        <v>99807500</v>
      </c>
      <c r="C149" s="55">
        <f t="shared" si="19"/>
        <v>0</v>
      </c>
      <c r="D149" s="55">
        <f t="shared" si="19"/>
        <v>167000</v>
      </c>
      <c r="E149" s="34">
        <f t="shared" si="19"/>
        <v>99640500</v>
      </c>
      <c r="F149" s="34">
        <f t="shared" si="19"/>
        <v>0</v>
      </c>
      <c r="G149" s="34"/>
      <c r="H149" s="34">
        <f t="shared" si="20"/>
        <v>0</v>
      </c>
      <c r="I149" s="34">
        <f t="shared" si="20"/>
        <v>99599.78</v>
      </c>
      <c r="J149" s="34">
        <f t="shared" si="20"/>
        <v>99599.78</v>
      </c>
      <c r="K149" s="34">
        <f t="shared" si="20"/>
        <v>0</v>
      </c>
      <c r="L149" s="34">
        <f t="shared" si="20"/>
        <v>0</v>
      </c>
      <c r="M149" s="34"/>
      <c r="N149" s="34">
        <f t="shared" si="21"/>
        <v>0</v>
      </c>
      <c r="O149" s="34">
        <f t="shared" si="21"/>
        <v>0</v>
      </c>
      <c r="P149" s="33">
        <f t="shared" si="21"/>
        <v>0</v>
      </c>
      <c r="Q149" s="34">
        <f t="shared" si="21"/>
        <v>0</v>
      </c>
      <c r="R149" s="34">
        <f t="shared" si="21"/>
        <v>0</v>
      </c>
    </row>
    <row r="150" spans="1:18" s="3" customFormat="1" ht="16.5" thickBot="1" x14ac:dyDescent="0.3">
      <c r="A150" s="38" t="s">
        <v>36</v>
      </c>
      <c r="B150" s="35" t="s">
        <v>19</v>
      </c>
      <c r="C150" s="37">
        <f>SUM(C141:C149)</f>
        <v>49824875</v>
      </c>
      <c r="D150" s="88">
        <f>SUM(D141:D149)</f>
        <v>51327875</v>
      </c>
      <c r="E150" s="37">
        <f>B140+C150-D150</f>
        <v>99640500</v>
      </c>
      <c r="F150" s="38">
        <f>F141</f>
        <v>0</v>
      </c>
      <c r="G150" s="37"/>
      <c r="H150" s="35" t="s">
        <v>19</v>
      </c>
      <c r="I150" s="37">
        <f>SUM(I140:I149)</f>
        <v>4724280.0600000005</v>
      </c>
      <c r="J150" s="38">
        <f>SUM(J141:J149)</f>
        <v>4724280.0600000005</v>
      </c>
      <c r="K150" s="37">
        <v>0</v>
      </c>
      <c r="L150" s="38">
        <v>0</v>
      </c>
      <c r="M150" s="37"/>
      <c r="N150" s="35" t="s">
        <v>19</v>
      </c>
      <c r="O150" s="37">
        <f>SUM(O141:O141)</f>
        <v>0</v>
      </c>
      <c r="P150" s="36">
        <f>SUM(P141:P141)</f>
        <v>0</v>
      </c>
      <c r="Q150" s="37">
        <v>0</v>
      </c>
      <c r="R150" s="38">
        <v>0</v>
      </c>
    </row>
    <row r="151" spans="1:18" s="66" customFormat="1" ht="46.5" thickBot="1" x14ac:dyDescent="0.3">
      <c r="A151" s="44" t="s">
        <v>29</v>
      </c>
      <c r="B151" s="56" t="s">
        <v>19</v>
      </c>
      <c r="C151" s="57"/>
      <c r="D151" s="34"/>
      <c r="E151" s="57"/>
      <c r="F151" s="58"/>
      <c r="G151" s="57"/>
      <c r="H151" s="56" t="s">
        <v>19</v>
      </c>
      <c r="I151" s="57"/>
      <c r="J151" s="58"/>
      <c r="K151" s="57"/>
      <c r="L151" s="58"/>
      <c r="M151" s="57"/>
      <c r="N151" s="56" t="s">
        <v>19</v>
      </c>
      <c r="O151" s="57"/>
      <c r="P151" s="58"/>
      <c r="Q151" s="57"/>
      <c r="R151" s="58"/>
    </row>
    <row r="152" spans="1:18" ht="15.75" x14ac:dyDescent="0.25">
      <c r="D152" s="3"/>
    </row>
    <row r="153" spans="1:18" ht="15" x14ac:dyDescent="0.25">
      <c r="A153" s="1"/>
      <c r="D153" s="65"/>
      <c r="E153" s="1"/>
      <c r="F153" s="1"/>
    </row>
  </sheetData>
  <mergeCells count="15">
    <mergeCell ref="A39:O39"/>
    <mergeCell ref="A58:O58"/>
    <mergeCell ref="A45:O45"/>
    <mergeCell ref="G3:K3"/>
    <mergeCell ref="A69:O69"/>
    <mergeCell ref="A80:O80"/>
    <mergeCell ref="A139:R139"/>
    <mergeCell ref="A75:O75"/>
    <mergeCell ref="G1:L1"/>
    <mergeCell ref="G2:L2"/>
    <mergeCell ref="A4:R4"/>
    <mergeCell ref="A23:B23"/>
    <mergeCell ref="A9:R9"/>
    <mergeCell ref="A64:O64"/>
    <mergeCell ref="A52:O52"/>
  </mergeCells>
  <phoneticPr fontId="2" type="noConversion"/>
  <pageMargins left="0" right="0" top="0" bottom="0.39370078740157483" header="0" footer="0"/>
  <pageSetup paperSize="9" firstPageNumber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Угличский МР</vt:lpstr>
      <vt:lpstr>'Угличский МР'!Заголовки_для_печати</vt:lpstr>
      <vt:lpstr>'Угличский МР'!Область_печати</vt:lpstr>
    </vt:vector>
  </TitlesOfParts>
  <Company>Департамент финансов Ярославской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А.А.</dc:creator>
  <cp:lastModifiedBy>Соболева А.А.</cp:lastModifiedBy>
  <cp:lastPrinted>2020-10-02T13:07:39Z</cp:lastPrinted>
  <dcterms:created xsi:type="dcterms:W3CDTF">2007-11-23T10:43:28Z</dcterms:created>
  <dcterms:modified xsi:type="dcterms:W3CDTF">2020-10-02T13:07:51Z</dcterms:modified>
</cp:coreProperties>
</file>