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05" windowWidth="8475" windowHeight="1425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МР'!$A$1:$R$144</definedName>
  </definedNames>
  <calcPr calcId="145621" fullCalcOnLoad="1" iterate="1"/>
</workbook>
</file>

<file path=xl/calcChain.xml><?xml version="1.0" encoding="utf-8"?>
<calcChain xmlns="http://schemas.openxmlformats.org/spreadsheetml/2006/main">
  <c r="R117" i="1" l="1"/>
  <c r="R142" i="1" s="1"/>
  <c r="Q117" i="1"/>
  <c r="Q142" i="1" s="1"/>
  <c r="P117" i="1"/>
  <c r="P142" i="1"/>
  <c r="O117" i="1"/>
  <c r="O142" i="1"/>
  <c r="N117" i="1"/>
  <c r="N142" i="1" s="1"/>
  <c r="M117" i="1"/>
  <c r="L117" i="1"/>
  <c r="L142" i="1"/>
  <c r="K117" i="1"/>
  <c r="K142" i="1"/>
  <c r="F117" i="1"/>
  <c r="F142" i="1" s="1"/>
  <c r="A117" i="1"/>
  <c r="I92" i="1"/>
  <c r="C92" i="1"/>
  <c r="D92" i="1"/>
  <c r="D117" i="1" s="1"/>
  <c r="D142" i="1" s="1"/>
  <c r="I60" i="1"/>
  <c r="J59" i="1"/>
  <c r="J92" i="1" s="1"/>
  <c r="D60" i="1"/>
  <c r="J31" i="1"/>
  <c r="I31" i="1"/>
  <c r="I117" i="1" s="1"/>
  <c r="H31" i="1"/>
  <c r="H117" i="1" s="1"/>
  <c r="H142" i="1" s="1"/>
  <c r="G31" i="1"/>
  <c r="G117" i="1" s="1"/>
  <c r="D31" i="1"/>
  <c r="C31" i="1"/>
  <c r="C117" i="1" s="1"/>
  <c r="C142" i="1" s="1"/>
  <c r="I19" i="1"/>
  <c r="D19" i="1"/>
  <c r="J18" i="1"/>
  <c r="F141" i="1"/>
  <c r="R116" i="1"/>
  <c r="R141" i="1" s="1"/>
  <c r="Q116" i="1"/>
  <c r="Q141" i="1"/>
  <c r="P116" i="1"/>
  <c r="P141" i="1" s="1"/>
  <c r="O116" i="1"/>
  <c r="O141" i="1"/>
  <c r="N116" i="1"/>
  <c r="N141" i="1" s="1"/>
  <c r="M116" i="1"/>
  <c r="L116" i="1"/>
  <c r="L141" i="1" s="1"/>
  <c r="K116" i="1"/>
  <c r="K141" i="1" s="1"/>
  <c r="H116" i="1"/>
  <c r="H141" i="1" s="1"/>
  <c r="F116" i="1"/>
  <c r="A116" i="1"/>
  <c r="J91" i="1"/>
  <c r="C91" i="1"/>
  <c r="I30" i="1"/>
  <c r="I116" i="1" s="1"/>
  <c r="H30" i="1"/>
  <c r="G30" i="1"/>
  <c r="G116" i="1" s="1"/>
  <c r="D30" i="1"/>
  <c r="D116" i="1" s="1"/>
  <c r="D141" i="1" s="1"/>
  <c r="C30" i="1"/>
  <c r="C116" i="1" s="1"/>
  <c r="C141" i="1" s="1"/>
  <c r="J17" i="1"/>
  <c r="J30" i="1" s="1"/>
  <c r="R115" i="1"/>
  <c r="R140" i="1"/>
  <c r="Q115" i="1"/>
  <c r="Q140" i="1" s="1"/>
  <c r="P115" i="1"/>
  <c r="P140" i="1"/>
  <c r="O115" i="1"/>
  <c r="O140" i="1" s="1"/>
  <c r="N115" i="1"/>
  <c r="N140" i="1"/>
  <c r="M115" i="1"/>
  <c r="L115" i="1"/>
  <c r="L140" i="1" s="1"/>
  <c r="K115" i="1"/>
  <c r="K140" i="1" s="1"/>
  <c r="F115" i="1"/>
  <c r="F140" i="1" s="1"/>
  <c r="A115" i="1"/>
  <c r="J90" i="1"/>
  <c r="C90" i="1"/>
  <c r="I29" i="1"/>
  <c r="I115" i="1"/>
  <c r="H29" i="1"/>
  <c r="H115" i="1"/>
  <c r="H140" i="1" s="1"/>
  <c r="G29" i="1"/>
  <c r="G115" i="1" s="1"/>
  <c r="D29" i="1"/>
  <c r="C29" i="1"/>
  <c r="C115" i="1"/>
  <c r="C140" i="1" s="1"/>
  <c r="J16" i="1"/>
  <c r="J29" i="1" s="1"/>
  <c r="R114" i="1"/>
  <c r="R139" i="1" s="1"/>
  <c r="Q114" i="1"/>
  <c r="Q139" i="1" s="1"/>
  <c r="P114" i="1"/>
  <c r="P139" i="1" s="1"/>
  <c r="O114" i="1"/>
  <c r="O139" i="1" s="1"/>
  <c r="N114" i="1"/>
  <c r="N139" i="1" s="1"/>
  <c r="M114" i="1"/>
  <c r="L114" i="1"/>
  <c r="L139" i="1"/>
  <c r="K114" i="1"/>
  <c r="K139" i="1" s="1"/>
  <c r="F114" i="1"/>
  <c r="F139" i="1"/>
  <c r="A114" i="1"/>
  <c r="I89" i="1"/>
  <c r="C89" i="1"/>
  <c r="I54" i="1"/>
  <c r="J53" i="1"/>
  <c r="J54" i="1" s="1"/>
  <c r="I28" i="1"/>
  <c r="I114" i="1" s="1"/>
  <c r="J114" i="1" s="1"/>
  <c r="J139" i="1" s="1"/>
  <c r="H28" i="1"/>
  <c r="H114" i="1" s="1"/>
  <c r="H139" i="1" s="1"/>
  <c r="G28" i="1"/>
  <c r="G114" i="1" s="1"/>
  <c r="D28" i="1"/>
  <c r="D114" i="1" s="1"/>
  <c r="D139" i="1"/>
  <c r="C28" i="1"/>
  <c r="J15" i="1"/>
  <c r="J28" i="1" s="1"/>
  <c r="I88" i="1"/>
  <c r="J88" i="1" s="1"/>
  <c r="R113" i="1"/>
  <c r="R138" i="1" s="1"/>
  <c r="Q113" i="1"/>
  <c r="Q138" i="1" s="1"/>
  <c r="P113" i="1"/>
  <c r="P138" i="1" s="1"/>
  <c r="O113" i="1"/>
  <c r="O138" i="1" s="1"/>
  <c r="N113" i="1"/>
  <c r="N138" i="1" s="1"/>
  <c r="M113" i="1"/>
  <c r="L113" i="1"/>
  <c r="L138" i="1" s="1"/>
  <c r="K113" i="1"/>
  <c r="K138" i="1"/>
  <c r="F113" i="1"/>
  <c r="F138" i="1" s="1"/>
  <c r="A113" i="1"/>
  <c r="I27" i="1"/>
  <c r="I113" i="1" s="1"/>
  <c r="J113" i="1" s="1"/>
  <c r="J138" i="1" s="1"/>
  <c r="H27" i="1"/>
  <c r="H113" i="1" s="1"/>
  <c r="H138" i="1" s="1"/>
  <c r="G27" i="1"/>
  <c r="G113" i="1" s="1"/>
  <c r="D27" i="1"/>
  <c r="C27" i="1"/>
  <c r="C113" i="1" s="1"/>
  <c r="C138" i="1" s="1"/>
  <c r="J14" i="1"/>
  <c r="J27" i="1"/>
  <c r="C88" i="1"/>
  <c r="I48" i="1"/>
  <c r="J47" i="1"/>
  <c r="J48" i="1"/>
  <c r="D48" i="1"/>
  <c r="R112" i="1"/>
  <c r="R137" i="1" s="1"/>
  <c r="Q112" i="1"/>
  <c r="Q137" i="1" s="1"/>
  <c r="P112" i="1"/>
  <c r="P137" i="1" s="1"/>
  <c r="O112" i="1"/>
  <c r="O137" i="1" s="1"/>
  <c r="N112" i="1"/>
  <c r="N137" i="1" s="1"/>
  <c r="M112" i="1"/>
  <c r="L112" i="1"/>
  <c r="L137" i="1" s="1"/>
  <c r="K112" i="1"/>
  <c r="K137" i="1"/>
  <c r="F112" i="1"/>
  <c r="F137" i="1" s="1"/>
  <c r="A112" i="1"/>
  <c r="I87" i="1"/>
  <c r="C71" i="1"/>
  <c r="E71" i="1" s="1"/>
  <c r="D71" i="1"/>
  <c r="I71" i="1"/>
  <c r="J70" i="1"/>
  <c r="J71" i="1" s="1"/>
  <c r="J87" i="1"/>
  <c r="I26" i="1"/>
  <c r="H26" i="1"/>
  <c r="H112" i="1" s="1"/>
  <c r="H137" i="1" s="1"/>
  <c r="G26" i="1"/>
  <c r="G112" i="1" s="1"/>
  <c r="D26" i="1"/>
  <c r="C26" i="1"/>
  <c r="J13" i="1"/>
  <c r="J26" i="1" s="1"/>
  <c r="R111" i="1"/>
  <c r="R136" i="1" s="1"/>
  <c r="Q111" i="1"/>
  <c r="Q136" i="1" s="1"/>
  <c r="P111" i="1"/>
  <c r="P136" i="1" s="1"/>
  <c r="O111" i="1"/>
  <c r="O136" i="1" s="1"/>
  <c r="N111" i="1"/>
  <c r="N136" i="1" s="1"/>
  <c r="M111" i="1"/>
  <c r="L111" i="1"/>
  <c r="L136" i="1" s="1"/>
  <c r="K111" i="1"/>
  <c r="K136" i="1"/>
  <c r="F111" i="1"/>
  <c r="F136" i="1" s="1"/>
  <c r="A111" i="1"/>
  <c r="I86" i="1"/>
  <c r="I111" i="1" s="1"/>
  <c r="D86" i="1"/>
  <c r="C86" i="1"/>
  <c r="J40" i="1"/>
  <c r="I41" i="1"/>
  <c r="I25" i="1"/>
  <c r="H25" i="1"/>
  <c r="H111" i="1" s="1"/>
  <c r="H136" i="1" s="1"/>
  <c r="G25" i="1"/>
  <c r="G111" i="1"/>
  <c r="D25" i="1"/>
  <c r="C25" i="1"/>
  <c r="J12" i="1"/>
  <c r="J25" i="1"/>
  <c r="J85" i="1"/>
  <c r="I85" i="1"/>
  <c r="C85" i="1"/>
  <c r="C93" i="1" s="1"/>
  <c r="E93" i="1" s="1"/>
  <c r="D85" i="1"/>
  <c r="D93" i="1" s="1"/>
  <c r="P81" i="1"/>
  <c r="O81" i="1"/>
  <c r="L81" i="1"/>
  <c r="K81" i="1"/>
  <c r="J81" i="1"/>
  <c r="I81" i="1"/>
  <c r="D81" i="1"/>
  <c r="C81" i="1"/>
  <c r="E81" i="1" s="1"/>
  <c r="E79" i="1"/>
  <c r="B80" i="1" s="1"/>
  <c r="E80" i="1" s="1"/>
  <c r="B84" i="1"/>
  <c r="E84" i="1"/>
  <c r="E74" i="1"/>
  <c r="B75" i="1" s="1"/>
  <c r="E75" i="1" s="1"/>
  <c r="E68" i="1"/>
  <c r="B69" i="1"/>
  <c r="E69" i="1" s="1"/>
  <c r="B70" i="1" s="1"/>
  <c r="E70" i="1" s="1"/>
  <c r="E63" i="1"/>
  <c r="B64" i="1" s="1"/>
  <c r="E64" i="1" s="1"/>
  <c r="E57" i="1"/>
  <c r="B58" i="1"/>
  <c r="E58" i="1" s="1"/>
  <c r="B59" i="1" s="1"/>
  <c r="E59" i="1" s="1"/>
  <c r="E51" i="1"/>
  <c r="B52" i="1" s="1"/>
  <c r="E52" i="1" s="1"/>
  <c r="B53" i="1" s="1"/>
  <c r="E53" i="1"/>
  <c r="E44" i="1"/>
  <c r="B45" i="1" s="1"/>
  <c r="E45" i="1" s="1"/>
  <c r="B46" i="1"/>
  <c r="E46" i="1" s="1"/>
  <c r="B47" i="1" s="1"/>
  <c r="E47" i="1" s="1"/>
  <c r="E38" i="1"/>
  <c r="B39" i="1" s="1"/>
  <c r="E39" i="1" s="1"/>
  <c r="B40" i="1" s="1"/>
  <c r="E40" i="1"/>
  <c r="I24" i="1"/>
  <c r="I32" i="1" s="1"/>
  <c r="H24" i="1"/>
  <c r="H110" i="1" s="1"/>
  <c r="H135" i="1" s="1"/>
  <c r="G24" i="1"/>
  <c r="G110" i="1" s="1"/>
  <c r="D24" i="1"/>
  <c r="D110" i="1"/>
  <c r="C24" i="1"/>
  <c r="B23" i="1"/>
  <c r="E10" i="1"/>
  <c r="B11" i="1" s="1"/>
  <c r="E11" i="1" s="1"/>
  <c r="B12" i="1" s="1"/>
  <c r="E12" i="1" s="1"/>
  <c r="B13" i="1" s="1"/>
  <c r="D131" i="1"/>
  <c r="C131" i="1"/>
  <c r="D106" i="1"/>
  <c r="C106" i="1"/>
  <c r="E106" i="1" s="1"/>
  <c r="D65" i="1"/>
  <c r="D54" i="1"/>
  <c r="D41" i="1"/>
  <c r="P76" i="1"/>
  <c r="O76" i="1"/>
  <c r="L76" i="1"/>
  <c r="K76" i="1"/>
  <c r="J76" i="1"/>
  <c r="I76" i="1"/>
  <c r="D76" i="1"/>
  <c r="C76" i="1"/>
  <c r="E76" i="1" s="1"/>
  <c r="C19" i="1"/>
  <c r="J131" i="1"/>
  <c r="I131" i="1"/>
  <c r="C48" i="1"/>
  <c r="E48" i="1" s="1"/>
  <c r="K48" i="1"/>
  <c r="L48" i="1"/>
  <c r="O48" i="1"/>
  <c r="P48" i="1"/>
  <c r="P71" i="1"/>
  <c r="O71" i="1"/>
  <c r="L71" i="1"/>
  <c r="K71" i="1"/>
  <c r="C41" i="1"/>
  <c r="E41" i="1" s="1"/>
  <c r="C60" i="1"/>
  <c r="E60" i="1" s="1"/>
  <c r="C65" i="1"/>
  <c r="E65" i="1" s="1"/>
  <c r="I65" i="1"/>
  <c r="J65" i="1"/>
  <c r="J106" i="1"/>
  <c r="I106" i="1"/>
  <c r="C54" i="1"/>
  <c r="E54" i="1" s="1"/>
  <c r="J11" i="1"/>
  <c r="J19" i="1" s="1"/>
  <c r="IV19" i="1"/>
  <c r="J24" i="1"/>
  <c r="P65" i="1"/>
  <c r="O65" i="1"/>
  <c r="L65" i="1"/>
  <c r="K65" i="1"/>
  <c r="P60" i="1"/>
  <c r="O60" i="1"/>
  <c r="L60" i="1"/>
  <c r="K60" i="1"/>
  <c r="P54" i="1"/>
  <c r="O54" i="1"/>
  <c r="L54" i="1"/>
  <c r="K54" i="1"/>
  <c r="P41" i="1"/>
  <c r="O41" i="1"/>
  <c r="L41" i="1"/>
  <c r="K41" i="1"/>
  <c r="Q110" i="1"/>
  <c r="Q135" i="1" s="1"/>
  <c r="O110" i="1"/>
  <c r="N110" i="1"/>
  <c r="N135" i="1" s="1"/>
  <c r="M110" i="1"/>
  <c r="K110" i="1"/>
  <c r="K118" i="1"/>
  <c r="A110" i="1"/>
  <c r="L110" i="1"/>
  <c r="L135" i="1" s="1"/>
  <c r="R110" i="1"/>
  <c r="R135" i="1" s="1"/>
  <c r="F110" i="1"/>
  <c r="F135" i="1" s="1"/>
  <c r="F143" i="1"/>
  <c r="P110" i="1"/>
  <c r="P118" i="1" s="1"/>
  <c r="O93" i="1"/>
  <c r="P93" i="1"/>
  <c r="B24" i="1"/>
  <c r="E24" i="1" s="1"/>
  <c r="K135" i="1"/>
  <c r="C111" i="1"/>
  <c r="C136" i="1"/>
  <c r="I112" i="1"/>
  <c r="I137" i="1" s="1"/>
  <c r="C114" i="1"/>
  <c r="C139" i="1" s="1"/>
  <c r="C32" i="1"/>
  <c r="D111" i="1"/>
  <c r="D136" i="1"/>
  <c r="D112" i="1"/>
  <c r="D137" i="1" s="1"/>
  <c r="D113" i="1"/>
  <c r="D138" i="1"/>
  <c r="B25" i="1"/>
  <c r="E25" i="1" s="1"/>
  <c r="I139" i="1"/>
  <c r="J32" i="1"/>
  <c r="J112" i="1"/>
  <c r="J137" i="1" s="1"/>
  <c r="B109" i="1"/>
  <c r="L118" i="1"/>
  <c r="C87" i="1"/>
  <c r="C112" i="1" s="1"/>
  <c r="C137" i="1" s="1"/>
  <c r="J89" i="1"/>
  <c r="I138" i="1"/>
  <c r="B134" i="1"/>
  <c r="O118" i="1" l="1"/>
  <c r="O135" i="1"/>
  <c r="O143" i="1" s="1"/>
  <c r="B26" i="1"/>
  <c r="E13" i="1"/>
  <c r="B14" i="1" s="1"/>
  <c r="I136" i="1"/>
  <c r="J111" i="1"/>
  <c r="J136" i="1" s="1"/>
  <c r="J86" i="1"/>
  <c r="J93" i="1" s="1"/>
  <c r="J41" i="1"/>
  <c r="J116" i="1"/>
  <c r="J141" i="1" s="1"/>
  <c r="I141" i="1"/>
  <c r="B85" i="1"/>
  <c r="E131" i="1"/>
  <c r="C110" i="1"/>
  <c r="I93" i="1"/>
  <c r="I142" i="1"/>
  <c r="J117" i="1"/>
  <c r="J142" i="1" s="1"/>
  <c r="IV131" i="1"/>
  <c r="D135" i="1"/>
  <c r="D115" i="1"/>
  <c r="D140" i="1" s="1"/>
  <c r="D32" i="1"/>
  <c r="E32" i="1" s="1"/>
  <c r="J115" i="1"/>
  <c r="J140" i="1" s="1"/>
  <c r="I140" i="1"/>
  <c r="P135" i="1"/>
  <c r="P143" i="1" s="1"/>
  <c r="I110" i="1"/>
  <c r="J60" i="1"/>
  <c r="C135" i="1" l="1"/>
  <c r="C143" i="1" s="1"/>
  <c r="C118" i="1"/>
  <c r="E118" i="1" s="1"/>
  <c r="D143" i="1"/>
  <c r="E85" i="1"/>
  <c r="B86" i="1" s="1"/>
  <c r="B110" i="1"/>
  <c r="B27" i="1"/>
  <c r="E14" i="1"/>
  <c r="B15" i="1" s="1"/>
  <c r="D118" i="1"/>
  <c r="E26" i="1"/>
  <c r="I135" i="1"/>
  <c r="I143" i="1" s="1"/>
  <c r="J110" i="1"/>
  <c r="I118" i="1"/>
  <c r="E15" i="1" l="1"/>
  <c r="B16" i="1" s="1"/>
  <c r="B28" i="1"/>
  <c r="E27" i="1"/>
  <c r="B135" i="1"/>
  <c r="E110" i="1"/>
  <c r="E135" i="1" s="1"/>
  <c r="E143" i="1"/>
  <c r="J135" i="1"/>
  <c r="J143" i="1" s="1"/>
  <c r="J118" i="1"/>
  <c r="E86" i="1"/>
  <c r="B87" i="1" s="1"/>
  <c r="B111" i="1"/>
  <c r="B136" i="1" l="1"/>
  <c r="E111" i="1"/>
  <c r="E136" i="1" s="1"/>
  <c r="E87" i="1"/>
  <c r="B88" i="1" s="1"/>
  <c r="B112" i="1"/>
  <c r="E28" i="1"/>
  <c r="E16" i="1"/>
  <c r="B17" i="1" s="1"/>
  <c r="B29" i="1"/>
  <c r="B30" i="1" l="1"/>
  <c r="E17" i="1"/>
  <c r="B18" i="1" s="1"/>
  <c r="E88" i="1"/>
  <c r="B89" i="1" s="1"/>
  <c r="B113" i="1"/>
  <c r="E29" i="1"/>
  <c r="B137" i="1"/>
  <c r="E112" i="1"/>
  <c r="E137" i="1" s="1"/>
  <c r="E30" i="1" l="1"/>
  <c r="B138" i="1"/>
  <c r="E113" i="1"/>
  <c r="E138" i="1" s="1"/>
  <c r="E89" i="1"/>
  <c r="B90" i="1" s="1"/>
  <c r="B114" i="1"/>
  <c r="E18" i="1"/>
  <c r="B31" i="1"/>
  <c r="E31" i="1" l="1"/>
  <c r="E90" i="1"/>
  <c r="B91" i="1" s="1"/>
  <c r="B115" i="1"/>
  <c r="B139" i="1"/>
  <c r="E114" i="1"/>
  <c r="E139" i="1" s="1"/>
  <c r="B140" i="1" l="1"/>
  <c r="E115" i="1"/>
  <c r="E140" i="1" s="1"/>
  <c r="E91" i="1"/>
  <c r="B92" i="1" s="1"/>
  <c r="B116" i="1"/>
  <c r="E116" i="1" l="1"/>
  <c r="E141" i="1" s="1"/>
  <c r="B141" i="1"/>
  <c r="E92" i="1"/>
  <c r="B117" i="1"/>
  <c r="B142" i="1" l="1"/>
  <c r="E117" i="1"/>
  <c r="E142" i="1" s="1"/>
</calcChain>
</file>

<file path=xl/sharedStrings.xml><?xml version="1.0" encoding="utf-8"?>
<sst xmlns="http://schemas.openxmlformats.org/spreadsheetml/2006/main" count="183" uniqueCount="50">
  <si>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</si>
  <si>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</si>
  <si>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</si>
  <si>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</si>
  <si>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</si>
  <si>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</si>
  <si>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</si>
  <si>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</si>
  <si>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</si>
  <si>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</si>
  <si>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</si>
  <si>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</si>
  <si>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</si>
  <si>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</si>
  <si>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</si>
  <si>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</si>
  <si>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</si>
  <si>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</si>
  <si>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</si>
  <si>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</si>
  <si>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</si>
  <si>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</si>
  <si>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</si>
  <si>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</si>
  <si>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</si>
  <si>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</si>
  <si>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</si>
  <si>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</si>
  <si>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</si>
  <si>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</si>
  <si>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Договор № 02-2-08/17-01  от 17.02.2017г .  Кредитор Департамент финансов Ярославской области   Дата погашения 13.02.2020г.  Вид обеспечения:без обеспечения.</t>
  </si>
  <si>
    <t>Договор № 02-2-08/17-04  от 26.04.2017г .  Кредитор Департамент финансов Ярославской области   Дата погашения 23.04.2020г.  Вид обеспечения:без обеспечения.</t>
  </si>
  <si>
    <t>Договор № 02-2-08/17-13  от 16.08.2017г .  Кредитор Департамент финансов Ярославской области   Дата погашения 13.08.2020г.  Вид обеспечения:без обеспечения.</t>
  </si>
  <si>
    <t>Договор № 02-2-08/17-07  от 26.05.2017г .  Кредитор Департамент финансов Ярославской области   Дата погашения 25.05.2020г.  Вид обеспечения:без обеспечения.</t>
  </si>
  <si>
    <t>Договор № 02-2-08/17-18  от 07.11.2017г .  Кредитор Департамент финансов Ярославской области   Дата погашения 05.11.2020г.  Вид обеспечения:без обеспечения.</t>
  </si>
  <si>
    <t>Муниципальный контракт № 0371300019518000009-0143476-01 от 12.03.2018г Кредитор  АО "«Газпромбанк»"    Дата погашения 10.03.2028г   Вид обеспечения: без обеспечения.</t>
  </si>
  <si>
    <t>итого</t>
  </si>
  <si>
    <t>Угличского муниципального района</t>
  </si>
  <si>
    <t xml:space="preserve"> </t>
  </si>
  <si>
    <t>Договор № 02-2-08/20-01  от 31.01.2020г .  Кредитор Департамент финансов Ярославской области   Дата погашения 30.01.2023г.  Вид обеспечения:без обеспечения.</t>
  </si>
  <si>
    <t>февраль</t>
  </si>
  <si>
    <t>март</t>
  </si>
  <si>
    <t>Договор № 02-2-08/19-01(03)  от 26.03.2019г .  Кредитор Департамент финансов Ярославской области   Дата погашения 25.03.2030г.  Вид обеспечения:без обеспечения.</t>
  </si>
  <si>
    <t>Договор № 02-2-08/19-21(01)  от 21.10.2019г .  Кредитор Департамент финансов Ярославской области   Дата погашения 18.10.2030г.  Вид обеспечения:без обеспечения.</t>
  </si>
  <si>
    <t>апрель</t>
  </si>
  <si>
    <t>май</t>
  </si>
  <si>
    <t>июнь</t>
  </si>
  <si>
    <t>июль</t>
  </si>
  <si>
    <t>август</t>
  </si>
  <si>
    <t>по состоянию на 01.09.2020г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</si>
</sst>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,##0.000"/>
    <numFmt numFmtId="180" formatCode="#,##0.00000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6" fillId="0" borderId="0" xfId="0" applyFont="1" applyBorder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4" fontId="7" fillId="0" borderId="0" xfId="0" applyNumberFormat="1" applyFont="1"/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3" xfId="1" applyNumberFormat="1" applyFont="1" applyFill="1" applyBorder="1" applyAlignment="1" applyProtection="1">
      <alignment horizontal="centerContinuous"/>
      <protection hidden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0" fontId="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6" xfId="1" applyNumberFormat="1" applyFont="1" applyFill="1" applyBorder="1" applyAlignment="1" applyProtection="1">
      <alignment horizontal="centerContinuous"/>
      <protection hidden="1"/>
    </xf>
    <xf numFmtId="0" fontId="7" fillId="0" borderId="7" xfId="1" applyNumberFormat="1" applyFont="1" applyFill="1" applyBorder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centerContinuous"/>
      <protection hidden="1"/>
    </xf>
    <xf numFmtId="0" fontId="7" fillId="0" borderId="9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3" xfId="0" applyNumberFormat="1" applyFont="1" applyBorder="1"/>
    <xf numFmtId="4" fontId="7" fillId="0" borderId="8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8" fillId="0" borderId="8" xfId="0" applyNumberFormat="1" applyFont="1" applyBorder="1"/>
    <xf numFmtId="4" fontId="8" fillId="0" borderId="11" xfId="0" applyNumberFormat="1" applyFont="1" applyBorder="1"/>
    <xf numFmtId="4" fontId="8" fillId="0" borderId="9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7" fillId="0" borderId="0" xfId="0" applyFont="1" applyFill="1" applyBorder="1"/>
    <xf numFmtId="0" fontId="8" fillId="0" borderId="8" xfId="0" applyFont="1" applyBorder="1"/>
    <xf numFmtId="4" fontId="8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0" fontId="8" fillId="0" borderId="0" xfId="0" applyFont="1" applyFill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4" fontId="7" fillId="0" borderId="1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7" fillId="0" borderId="7" xfId="0" applyNumberFormat="1" applyFont="1" applyBorder="1"/>
    <xf numFmtId="4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/>
    <xf numFmtId="4" fontId="7" fillId="0" borderId="9" xfId="0" applyNumberFormat="1" applyFont="1" applyBorder="1"/>
    <xf numFmtId="1" fontId="3" fillId="0" borderId="0" xfId="0" applyNumberFormat="1" applyFont="1"/>
    <xf numFmtId="0" fontId="10" fillId="0" borderId="0" xfId="0" applyFont="1"/>
    <xf numFmtId="4" fontId="3" fillId="0" borderId="0" xfId="0" applyNumberFormat="1" applyFont="1"/>
    <xf numFmtId="4" fontId="7" fillId="0" borderId="4" xfId="0" applyNumberFormat="1" applyFont="1" applyBorder="1"/>
    <xf numFmtId="4" fontId="8" fillId="0" borderId="7" xfId="0" applyNumberFormat="1" applyFont="1" applyBorder="1"/>
    <xf numFmtId="4" fontId="7" fillId="0" borderId="2" xfId="0" applyNumberFormat="1" applyFont="1" applyBorder="1"/>
    <xf numFmtId="4" fontId="8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Border="1"/>
    <xf numFmtId="0" fontId="10" fillId="0" borderId="0" xfId="0" applyFont="1" applyBorder="1" applyAlignment="1"/>
    <xf numFmtId="0" fontId="8" fillId="0" borderId="12" xfId="0" applyFont="1" applyBorder="1"/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0" borderId="15" xfId="0" applyFont="1" applyBorder="1" applyAlignment="1">
      <alignment wrapText="1"/>
    </xf>
    <xf numFmtId="0" fontId="7" fillId="0" borderId="5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>
      <alignment wrapText="1"/>
    </xf>
    <xf numFmtId="4" fontId="7" fillId="0" borderId="13" xfId="0" applyNumberFormat="1" applyFont="1" applyBorder="1"/>
    <xf numFmtId="4" fontId="7" fillId="0" borderId="14" xfId="0" applyNumberFormat="1" applyFont="1" applyBorder="1"/>
    <xf numFmtId="14" fontId="7" fillId="2" borderId="16" xfId="0" applyNumberFormat="1" applyFont="1" applyFill="1" applyBorder="1" applyAlignment="1">
      <alignment horizontal="left"/>
    </xf>
    <xf numFmtId="4" fontId="7" fillId="0" borderId="17" xfId="0" applyNumberFormat="1" applyFont="1" applyBorder="1"/>
    <xf numFmtId="180" fontId="7" fillId="0" borderId="17" xfId="0" applyNumberFormat="1" applyFont="1" applyBorder="1"/>
    <xf numFmtId="4" fontId="7" fillId="0" borderId="18" xfId="0" applyNumberFormat="1" applyFont="1" applyBorder="1"/>
    <xf numFmtId="4" fontId="8" fillId="0" borderId="0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174" fontId="7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19" xfId="0" applyNumberFormat="1" applyFont="1" applyBorder="1"/>
    <xf numFmtId="4" fontId="8" fillId="0" borderId="1" xfId="0" applyNumberFormat="1" applyFont="1" applyBorder="1"/>
    <xf numFmtId="0" fontId="7" fillId="0" borderId="8" xfId="0" applyFont="1" applyBorder="1" applyAlignment="1">
      <alignment wrapText="1"/>
    </xf>
    <xf numFmtId="4" fontId="7" fillId="0" borderId="20" xfId="0" applyNumberFormat="1" applyFont="1" applyBorder="1"/>
    <xf numFmtId="0" fontId="7" fillId="0" borderId="13" xfId="0" applyFont="1" applyBorder="1"/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4" fontId="7" fillId="0" borderId="22" xfId="0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8" xfId="0" applyFont="1" applyBorder="1"/>
    <xf numFmtId="0" fontId="7" fillId="3" borderId="0" xfId="0" applyFont="1" applyFill="1"/>
    <xf numFmtId="0" fontId="5" fillId="3" borderId="0" xfId="0" applyFont="1" applyFill="1"/>
    <xf numFmtId="4" fontId="7" fillId="0" borderId="25" xfId="0" applyNumberFormat="1" applyFont="1" applyBorder="1"/>
    <xf numFmtId="4" fontId="7" fillId="0" borderId="26" xfId="0" applyNumberFormat="1" applyFont="1" applyBorder="1"/>
    <xf numFmtId="1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6" fillId="3" borderId="0" xfId="0" applyFont="1" applyFill="1"/>
    <xf numFmtId="0" fontId="7" fillId="3" borderId="1" xfId="0" applyFont="1" applyFill="1" applyBorder="1" applyAlignment="1">
      <alignment wrapText="1"/>
    </xf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vertical="center" wrapText="1"/>
    </xf>
    <xf numFmtId="174" fontId="7" fillId="3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/>
    <xf numFmtId="4" fontId="8" fillId="3" borderId="8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8" xfId="0" applyNumberFormat="1" applyFont="1" applyFill="1" applyBorder="1"/>
    <xf numFmtId="4" fontId="8" fillId="3" borderId="6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/>
    <xf numFmtId="0" fontId="8" fillId="3" borderId="0" xfId="0" applyFont="1" applyFill="1" applyBorder="1"/>
    <xf numFmtId="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8" fillId="0" borderId="11" xfId="0" applyFont="1" applyBorder="1"/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11" xfId="1" applyFont="1" applyBorder="1" applyAlignment="1" applyProtection="1">
      <alignment horizontal="center"/>
      <protection hidden="1"/>
    </xf>
    <xf numFmtId="4" fontId="7" fillId="0" borderId="1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32</xdr:row>
      <xdr:rowOff>104775</xdr:rowOff>
    </xdr:from>
    <xdr:to>
      <xdr:col>9</xdr:col>
      <xdr:colOff>371475</xdr:colOff>
      <xdr:row>32</xdr:row>
      <xdr:rowOff>257175</xdr:rowOff>
    </xdr:to>
    <xdr:pic>
      <xdr:nvPicPr>
        <xdr:cNvPr id="8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62388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95250</xdr:rowOff>
    </xdr:from>
    <xdr:to>
      <xdr:col>9</xdr:col>
      <xdr:colOff>152400</xdr:colOff>
      <xdr:row>32</xdr:row>
      <xdr:rowOff>247650</xdr:rowOff>
    </xdr:to>
    <xdr:pic>
      <xdr:nvPicPr>
        <xdr:cNvPr id="86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2293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47625</xdr:rowOff>
    </xdr:from>
    <xdr:to>
      <xdr:col>9</xdr:col>
      <xdr:colOff>152400</xdr:colOff>
      <xdr:row>32</xdr:row>
      <xdr:rowOff>200025</xdr:rowOff>
    </xdr:to>
    <xdr:pic>
      <xdr:nvPicPr>
        <xdr:cNvPr id="86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6181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5"/>
  <sheetViews>
    <sheetView tabSelected="1" view="pageBreakPreview" zoomScaleNormal="100" zoomScaleSheetLayoutView="100" workbookViewId="0">
      <selection activeCell="A145" sqref="A145:IV149"/>
    </sheetView>
  </sheetViews>
  <sheetFormatPr defaultRowHeight="12.75" x14ac:dyDescent="0.2"/>
  <cols>
    <col min="1" max="1" width="8.5703125" customWidth="1"/>
    <col min="2" max="2" width="11.7109375" customWidth="1"/>
    <col min="3" max="3" width="12.5703125" customWidth="1"/>
    <col min="4" max="5" width="12.140625" customWidth="1"/>
    <col min="6" max="6" width="7.140625" customWidth="1"/>
    <col min="7" max="7" width="8.42578125" customWidth="1"/>
    <col min="8" max="8" width="5.28515625" customWidth="1"/>
    <col min="9" max="9" width="11.42578125" customWidth="1"/>
    <col min="10" max="10" width="11.140625" customWidth="1"/>
    <col min="11" max="11" width="5.7109375" customWidth="1"/>
    <col min="12" max="12" width="5" customWidth="1"/>
    <col min="13" max="13" width="4.28515625" customWidth="1"/>
    <col min="14" max="14" width="5" customWidth="1"/>
    <col min="15" max="15" width="7.28515625" customWidth="1"/>
    <col min="16" max="16" width="5.7109375" customWidth="1"/>
    <col min="17" max="17" width="4.7109375" customWidth="1"/>
    <col min="18" max="18" width="5.28515625" customWidth="1"/>
    <col min="19" max="19" width="9.140625" hidden="1" customWidth="1"/>
    <col min="20" max="20" width="0.28515625" hidden="1" customWidth="1"/>
    <col min="21" max="22" width="9.140625" hidden="1" customWidth="1"/>
  </cols>
  <sheetData>
    <row r="1" spans="1:18" s="2" customFormat="1" ht="15.75" x14ac:dyDescent="0.25">
      <c r="G1" s="129" t="s">
        <v>27</v>
      </c>
      <c r="H1" s="129"/>
      <c r="I1" s="129"/>
      <c r="J1" s="129"/>
      <c r="K1" s="129"/>
      <c r="L1" s="129"/>
      <c r="M1" s="59"/>
      <c r="Q1" s="60"/>
      <c r="R1" s="60"/>
    </row>
    <row r="2" spans="1:18" s="2" customFormat="1" ht="15.75" x14ac:dyDescent="0.25">
      <c r="G2" s="130" t="s">
        <v>37</v>
      </c>
      <c r="H2" s="130"/>
      <c r="I2" s="130"/>
      <c r="J2" s="130"/>
      <c r="K2" s="130"/>
      <c r="L2" s="130"/>
      <c r="M2" s="59"/>
      <c r="Q2" s="60"/>
      <c r="R2" s="60"/>
    </row>
    <row r="3" spans="1:18" s="8" customFormat="1" x14ac:dyDescent="0.2">
      <c r="G3" s="61"/>
      <c r="H3" s="2"/>
      <c r="I3" s="69" t="s">
        <v>49</v>
      </c>
      <c r="J3" s="69"/>
      <c r="K3" s="2"/>
      <c r="L3" s="2"/>
      <c r="M3" s="9"/>
      <c r="Q3" s="10"/>
      <c r="R3" s="10"/>
    </row>
    <row r="4" spans="1:18" ht="5.25" customHeight="1" thickBo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s="4" customFormat="1" ht="13.5" customHeight="1" thickBot="1" x14ac:dyDescent="0.25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18" s="4" customFormat="1" ht="70.5" customHeight="1" thickBot="1" x14ac:dyDescent="0.25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6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18" s="4" customFormat="1" ht="12" x14ac:dyDescent="0.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5" customFormat="1" ht="12" x14ac:dyDescent="0.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18" s="5" customFormat="1" thickBot="1" x14ac:dyDescent="0.25">
      <c r="A9" s="133" t="s">
        <v>35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8" s="5" customFormat="1" ht="23.25" thickBot="1" x14ac:dyDescent="0.25">
      <c r="A10" s="77" t="s">
        <v>13</v>
      </c>
      <c r="B10" s="78">
        <v>16493000</v>
      </c>
      <c r="C10" s="78"/>
      <c r="D10" s="78"/>
      <c r="E10" s="78">
        <f>B10</f>
        <v>16493000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18" s="5" customFormat="1" thickBot="1" x14ac:dyDescent="0.25">
      <c r="A11" s="80">
        <v>43843</v>
      </c>
      <c r="B11" s="81">
        <f t="shared" ref="B11:B16" si="0">E10</f>
        <v>16493000</v>
      </c>
      <c r="C11" s="81">
        <v>0</v>
      </c>
      <c r="D11" s="81">
        <v>167000</v>
      </c>
      <c r="E11" s="81">
        <f t="shared" ref="E11:E16" si="1">B11+C11-D11</f>
        <v>16326000</v>
      </c>
      <c r="F11" s="81">
        <v>0</v>
      </c>
      <c r="G11" s="82">
        <v>7.75</v>
      </c>
      <c r="H11" s="81">
        <v>0</v>
      </c>
      <c r="I11" s="81">
        <v>0</v>
      </c>
      <c r="J11" s="81">
        <f t="shared" ref="J11:J16" si="2"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18" s="5" customFormat="1" thickBot="1" x14ac:dyDescent="0.25">
      <c r="A12" s="80">
        <v>43864</v>
      </c>
      <c r="B12" s="81">
        <f t="shared" si="0"/>
        <v>16326000</v>
      </c>
      <c r="C12" s="81">
        <v>0</v>
      </c>
      <c r="D12" s="81">
        <v>167000</v>
      </c>
      <c r="E12" s="81">
        <f t="shared" si="1"/>
        <v>16159000</v>
      </c>
      <c r="F12" s="81">
        <v>0</v>
      </c>
      <c r="G12" s="82">
        <v>7.75</v>
      </c>
      <c r="H12" s="81">
        <v>0</v>
      </c>
      <c r="I12" s="81">
        <v>107626.96</v>
      </c>
      <c r="J12" s="81">
        <f t="shared" si="2"/>
        <v>107626.96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18" s="5" customFormat="1" thickBot="1" x14ac:dyDescent="0.25">
      <c r="A13" s="80">
        <v>43892</v>
      </c>
      <c r="B13" s="81">
        <f t="shared" si="0"/>
        <v>16159000</v>
      </c>
      <c r="C13" s="81">
        <v>0</v>
      </c>
      <c r="D13" s="81">
        <v>167000</v>
      </c>
      <c r="E13" s="81">
        <f t="shared" si="1"/>
        <v>15992000</v>
      </c>
      <c r="F13" s="81">
        <v>0</v>
      </c>
      <c r="G13" s="82">
        <v>7.75</v>
      </c>
      <c r="H13" s="81">
        <v>0</v>
      </c>
      <c r="I13" s="81">
        <v>99333.83</v>
      </c>
      <c r="J13" s="81">
        <f t="shared" si="2"/>
        <v>99333.83</v>
      </c>
      <c r="K13" s="81">
        <v>0</v>
      </c>
      <c r="L13" s="81">
        <v>0</v>
      </c>
      <c r="M13" s="81"/>
      <c r="N13" s="81">
        <v>0</v>
      </c>
      <c r="O13" s="81">
        <v>0</v>
      </c>
      <c r="P13" s="81">
        <v>0</v>
      </c>
      <c r="Q13" s="81">
        <v>0</v>
      </c>
      <c r="R13" s="83">
        <v>0</v>
      </c>
    </row>
    <row r="14" spans="1:18" s="5" customFormat="1" thickBot="1" x14ac:dyDescent="0.25">
      <c r="A14" s="80">
        <v>43922</v>
      </c>
      <c r="B14" s="81">
        <f t="shared" si="0"/>
        <v>15992000</v>
      </c>
      <c r="C14" s="81">
        <v>0</v>
      </c>
      <c r="D14" s="81">
        <v>167000</v>
      </c>
      <c r="E14" s="81">
        <f t="shared" si="1"/>
        <v>15825000</v>
      </c>
      <c r="F14" s="81">
        <v>0</v>
      </c>
      <c r="G14" s="82">
        <v>7.75</v>
      </c>
      <c r="H14" s="81">
        <v>0</v>
      </c>
      <c r="I14" s="81">
        <v>105045.53</v>
      </c>
      <c r="J14" s="81">
        <f t="shared" si="2"/>
        <v>105045.53</v>
      </c>
      <c r="K14" s="81">
        <v>0</v>
      </c>
      <c r="L14" s="81">
        <v>0</v>
      </c>
      <c r="M14" s="81"/>
      <c r="N14" s="81">
        <v>0</v>
      </c>
      <c r="O14" s="81">
        <v>0</v>
      </c>
      <c r="P14" s="81">
        <v>0</v>
      </c>
      <c r="Q14" s="81">
        <v>0</v>
      </c>
      <c r="R14" s="83">
        <v>0</v>
      </c>
    </row>
    <row r="15" spans="1:18" s="5" customFormat="1" thickBot="1" x14ac:dyDescent="0.25">
      <c r="A15" s="80">
        <v>43957</v>
      </c>
      <c r="B15" s="81">
        <f t="shared" si="0"/>
        <v>15825000</v>
      </c>
      <c r="C15" s="81">
        <v>0</v>
      </c>
      <c r="D15" s="81">
        <v>167000</v>
      </c>
      <c r="E15" s="81">
        <f t="shared" si="1"/>
        <v>15658000</v>
      </c>
      <c r="F15" s="81">
        <v>0</v>
      </c>
      <c r="G15" s="82">
        <v>7.75</v>
      </c>
      <c r="H15" s="81">
        <v>0</v>
      </c>
      <c r="I15" s="81">
        <v>100563.03</v>
      </c>
      <c r="J15" s="81">
        <f t="shared" si="2"/>
        <v>100563.03</v>
      </c>
      <c r="K15" s="81">
        <v>0</v>
      </c>
      <c r="L15" s="81">
        <v>0</v>
      </c>
      <c r="M15" s="81"/>
      <c r="N15" s="81">
        <v>0</v>
      </c>
      <c r="O15" s="81">
        <v>0</v>
      </c>
      <c r="P15" s="81">
        <v>0</v>
      </c>
      <c r="Q15" s="81">
        <v>0</v>
      </c>
      <c r="R15" s="83">
        <v>0</v>
      </c>
    </row>
    <row r="16" spans="1:18" s="5" customFormat="1" thickBot="1" x14ac:dyDescent="0.25">
      <c r="A16" s="80">
        <v>43984</v>
      </c>
      <c r="B16" s="81">
        <f t="shared" si="0"/>
        <v>15658000</v>
      </c>
      <c r="C16" s="81">
        <v>0</v>
      </c>
      <c r="D16" s="81">
        <v>167000</v>
      </c>
      <c r="E16" s="81">
        <f t="shared" si="1"/>
        <v>15491000</v>
      </c>
      <c r="F16" s="81">
        <v>0</v>
      </c>
      <c r="G16" s="82">
        <v>7.75</v>
      </c>
      <c r="H16" s="81">
        <v>0</v>
      </c>
      <c r="I16" s="81">
        <v>102994.54</v>
      </c>
      <c r="J16" s="81">
        <f t="shared" si="2"/>
        <v>102994.54</v>
      </c>
      <c r="K16" s="81">
        <v>0</v>
      </c>
      <c r="L16" s="81">
        <v>0</v>
      </c>
      <c r="M16" s="81"/>
      <c r="N16" s="81">
        <v>0</v>
      </c>
      <c r="O16" s="81">
        <v>0</v>
      </c>
      <c r="P16" s="81">
        <v>0</v>
      </c>
      <c r="Q16" s="81">
        <v>0</v>
      </c>
      <c r="R16" s="83">
        <v>0</v>
      </c>
    </row>
    <row r="17" spans="1:256" s="5" customFormat="1" thickBot="1" x14ac:dyDescent="0.25">
      <c r="A17" s="80">
        <v>44015</v>
      </c>
      <c r="B17" s="81">
        <f>E16</f>
        <v>15491000</v>
      </c>
      <c r="C17" s="81">
        <v>0</v>
      </c>
      <c r="D17" s="81">
        <v>167000</v>
      </c>
      <c r="E17" s="81">
        <f>B17+C17-D17</f>
        <v>15324000</v>
      </c>
      <c r="F17" s="81">
        <v>0</v>
      </c>
      <c r="G17" s="82">
        <v>7.75</v>
      </c>
      <c r="H17" s="81">
        <v>0</v>
      </c>
      <c r="I17" s="81">
        <v>98476.67</v>
      </c>
      <c r="J17" s="81">
        <f>I17</f>
        <v>98476.67</v>
      </c>
      <c r="K17" s="81">
        <v>0</v>
      </c>
      <c r="L17" s="81">
        <v>0</v>
      </c>
      <c r="M17" s="81"/>
      <c r="N17" s="81">
        <v>0</v>
      </c>
      <c r="O17" s="81">
        <v>0</v>
      </c>
      <c r="P17" s="81">
        <v>0</v>
      </c>
      <c r="Q17" s="81">
        <v>0</v>
      </c>
      <c r="R17" s="83">
        <v>0</v>
      </c>
    </row>
    <row r="18" spans="1:256" s="5" customFormat="1" thickBot="1" x14ac:dyDescent="0.25">
      <c r="A18" s="80">
        <v>44046</v>
      </c>
      <c r="B18" s="81">
        <f>E17</f>
        <v>15324000</v>
      </c>
      <c r="C18" s="81">
        <v>0</v>
      </c>
      <c r="D18" s="81">
        <v>167000</v>
      </c>
      <c r="E18" s="81">
        <f>B18+C18-D18</f>
        <v>15157000</v>
      </c>
      <c r="F18" s="81">
        <v>0</v>
      </c>
      <c r="G18" s="82">
        <v>7.75</v>
      </c>
      <c r="H18" s="81">
        <v>0</v>
      </c>
      <c r="I18" s="81">
        <v>100696</v>
      </c>
      <c r="J18" s="81">
        <f>I18</f>
        <v>100696</v>
      </c>
      <c r="K18" s="81">
        <v>0</v>
      </c>
      <c r="L18" s="81">
        <v>0</v>
      </c>
      <c r="M18" s="81"/>
      <c r="N18" s="81">
        <v>0</v>
      </c>
      <c r="O18" s="81">
        <v>0</v>
      </c>
      <c r="P18" s="81">
        <v>0</v>
      </c>
      <c r="Q18" s="81">
        <v>0</v>
      </c>
      <c r="R18" s="83">
        <v>0</v>
      </c>
    </row>
    <row r="19" spans="1:256" s="5" customFormat="1" thickBot="1" x14ac:dyDescent="0.25">
      <c r="A19" s="70" t="s">
        <v>20</v>
      </c>
      <c r="B19" s="71" t="s">
        <v>19</v>
      </c>
      <c r="C19" s="52">
        <f>SUM(C11:C11)</f>
        <v>0</v>
      </c>
      <c r="D19" s="52">
        <f>SUM(D11:D18)</f>
        <v>1336000</v>
      </c>
      <c r="E19" s="52" t="s">
        <v>38</v>
      </c>
      <c r="F19" s="52"/>
      <c r="G19" s="52"/>
      <c r="H19" s="71" t="s">
        <v>19</v>
      </c>
      <c r="I19" s="52">
        <f>SUM(I11:I18)</f>
        <v>714736.55999999994</v>
      </c>
      <c r="J19" s="52">
        <f>SUM(J11:J18)</f>
        <v>714736.55999999994</v>
      </c>
      <c r="K19" s="52"/>
      <c r="L19" s="52"/>
      <c r="M19" s="52"/>
      <c r="N19" s="71" t="s">
        <v>19</v>
      </c>
      <c r="O19" s="52">
        <v>0</v>
      </c>
      <c r="P19" s="52">
        <v>0</v>
      </c>
      <c r="Q19" s="52">
        <v>0</v>
      </c>
      <c r="R19" s="72">
        <v>0</v>
      </c>
      <c r="IV19" s="123">
        <f>SUM(C19:IU19)</f>
        <v>2765473.12</v>
      </c>
    </row>
    <row r="20" spans="1:256" s="5" customFormat="1" ht="12" x14ac:dyDescent="0.2">
      <c r="A20" s="28"/>
      <c r="B20" s="29"/>
      <c r="C20" s="30"/>
      <c r="D20" s="30"/>
      <c r="E20" s="30"/>
      <c r="F20" s="30"/>
      <c r="G20" s="30"/>
      <c r="H20" s="29"/>
      <c r="I20" s="30"/>
      <c r="J20" s="30"/>
      <c r="K20" s="30"/>
      <c r="L20" s="30"/>
      <c r="M20" s="30"/>
      <c r="N20" s="29"/>
      <c r="O20" s="30"/>
      <c r="P20" s="30"/>
      <c r="Q20" s="30"/>
      <c r="R20" s="30"/>
    </row>
    <row r="21" spans="1:256" s="7" customFormat="1" ht="12" x14ac:dyDescent="0.2">
      <c r="A21" s="28"/>
      <c r="B21" s="29"/>
      <c r="C21" s="30"/>
      <c r="D21" s="30"/>
      <c r="E21" s="30"/>
      <c r="F21" s="30"/>
      <c r="G21" s="30"/>
      <c r="H21" s="29"/>
      <c r="I21" s="30"/>
      <c r="J21" s="30"/>
      <c r="K21" s="30"/>
      <c r="L21" s="30"/>
      <c r="M21" s="30"/>
      <c r="N21" s="29"/>
      <c r="O21" s="30"/>
      <c r="P21" s="30"/>
      <c r="Q21" s="30"/>
      <c r="R21" s="30"/>
    </row>
    <row r="22" spans="1:256" s="4" customFormat="1" ht="12.75" customHeight="1" thickBot="1" x14ac:dyDescent="0.25">
      <c r="A22" s="132" t="s">
        <v>14</v>
      </c>
      <c r="B22" s="13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256" s="4" customFormat="1" ht="23.25" thickBot="1" x14ac:dyDescent="0.25">
      <c r="A23" s="31" t="s">
        <v>13</v>
      </c>
      <c r="B23" s="32">
        <f t="shared" ref="B23:B31" si="3">B10</f>
        <v>16493000</v>
      </c>
      <c r="C23" s="33"/>
      <c r="D23" s="32"/>
      <c r="E23" s="33"/>
      <c r="F23" s="32"/>
      <c r="G23" s="33"/>
      <c r="H23" s="32">
        <v>0</v>
      </c>
      <c r="I23" s="33"/>
      <c r="J23" s="32"/>
      <c r="K23" s="33"/>
      <c r="L23" s="32"/>
      <c r="M23" s="33"/>
      <c r="N23" s="32">
        <v>0</v>
      </c>
      <c r="O23" s="33"/>
      <c r="P23" s="32"/>
      <c r="Q23" s="33"/>
      <c r="R23" s="32"/>
    </row>
    <row r="24" spans="1:256" s="4" customFormat="1" thickBot="1" x14ac:dyDescent="0.25">
      <c r="A24" s="31" t="s">
        <v>28</v>
      </c>
      <c r="B24" s="32">
        <f t="shared" si="3"/>
        <v>16493000</v>
      </c>
      <c r="C24" s="32">
        <f t="shared" ref="C24:D31" si="4">C11</f>
        <v>0</v>
      </c>
      <c r="D24" s="32">
        <f t="shared" si="4"/>
        <v>167000</v>
      </c>
      <c r="E24" s="32">
        <f t="shared" ref="E24:E29" si="5">B24+C24-D24</f>
        <v>16326000</v>
      </c>
      <c r="F24" s="32">
        <v>0</v>
      </c>
      <c r="G24" s="32">
        <f t="shared" ref="G24:J31" si="6">G11</f>
        <v>7.75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</row>
    <row r="25" spans="1:256" s="4" customFormat="1" thickBot="1" x14ac:dyDescent="0.25">
      <c r="A25" s="31" t="s">
        <v>40</v>
      </c>
      <c r="B25" s="32">
        <f t="shared" si="3"/>
        <v>16326000</v>
      </c>
      <c r="C25" s="32">
        <f t="shared" si="4"/>
        <v>0</v>
      </c>
      <c r="D25" s="32">
        <f t="shared" si="4"/>
        <v>167000</v>
      </c>
      <c r="E25" s="32">
        <f t="shared" si="5"/>
        <v>16159000</v>
      </c>
      <c r="F25" s="32">
        <v>0</v>
      </c>
      <c r="G25" s="32">
        <f t="shared" si="6"/>
        <v>7.75</v>
      </c>
      <c r="H25" s="32">
        <f t="shared" si="6"/>
        <v>0</v>
      </c>
      <c r="I25" s="32">
        <f t="shared" si="6"/>
        <v>107626.96</v>
      </c>
      <c r="J25" s="32">
        <f t="shared" si="6"/>
        <v>107626.96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</row>
    <row r="26" spans="1:256" s="4" customFormat="1" thickBot="1" x14ac:dyDescent="0.25">
      <c r="A26" s="31" t="s">
        <v>41</v>
      </c>
      <c r="B26" s="32">
        <f t="shared" si="3"/>
        <v>16159000</v>
      </c>
      <c r="C26" s="32">
        <f t="shared" si="4"/>
        <v>0</v>
      </c>
      <c r="D26" s="32">
        <f t="shared" si="4"/>
        <v>167000</v>
      </c>
      <c r="E26" s="32">
        <f t="shared" si="5"/>
        <v>15992000</v>
      </c>
      <c r="F26" s="32">
        <v>0</v>
      </c>
      <c r="G26" s="32">
        <f t="shared" si="6"/>
        <v>7.75</v>
      </c>
      <c r="H26" s="32">
        <f t="shared" si="6"/>
        <v>0</v>
      </c>
      <c r="I26" s="32">
        <f t="shared" si="6"/>
        <v>99333.83</v>
      </c>
      <c r="J26" s="32">
        <f t="shared" si="6"/>
        <v>99333.83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256" s="4" customFormat="1" thickBot="1" x14ac:dyDescent="0.25">
      <c r="A27" s="31" t="s">
        <v>44</v>
      </c>
      <c r="B27" s="32">
        <f t="shared" si="3"/>
        <v>15992000</v>
      </c>
      <c r="C27" s="32">
        <f t="shared" si="4"/>
        <v>0</v>
      </c>
      <c r="D27" s="32">
        <f t="shared" si="4"/>
        <v>167000</v>
      </c>
      <c r="E27" s="32">
        <f t="shared" si="5"/>
        <v>15825000</v>
      </c>
      <c r="F27" s="32">
        <v>0</v>
      </c>
      <c r="G27" s="32">
        <f t="shared" si="6"/>
        <v>7.75</v>
      </c>
      <c r="H27" s="32">
        <f t="shared" si="6"/>
        <v>0</v>
      </c>
      <c r="I27" s="32">
        <f t="shared" si="6"/>
        <v>105045.53</v>
      </c>
      <c r="J27" s="32">
        <f t="shared" si="6"/>
        <v>105045.53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256" s="4" customFormat="1" thickBot="1" x14ac:dyDescent="0.25">
      <c r="A28" s="31" t="s">
        <v>45</v>
      </c>
      <c r="B28" s="32">
        <f t="shared" si="3"/>
        <v>15825000</v>
      </c>
      <c r="C28" s="32">
        <f t="shared" si="4"/>
        <v>0</v>
      </c>
      <c r="D28" s="32">
        <f t="shared" si="4"/>
        <v>167000</v>
      </c>
      <c r="E28" s="32">
        <f t="shared" si="5"/>
        <v>15658000</v>
      </c>
      <c r="F28" s="32">
        <v>0</v>
      </c>
      <c r="G28" s="32">
        <f t="shared" si="6"/>
        <v>7.75</v>
      </c>
      <c r="H28" s="32">
        <f t="shared" si="6"/>
        <v>0</v>
      </c>
      <c r="I28" s="32">
        <f t="shared" si="6"/>
        <v>100563.03</v>
      </c>
      <c r="J28" s="32">
        <f t="shared" si="6"/>
        <v>100563.03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256" s="4" customFormat="1" thickBot="1" x14ac:dyDescent="0.25">
      <c r="A29" s="31" t="s">
        <v>46</v>
      </c>
      <c r="B29" s="32">
        <f t="shared" si="3"/>
        <v>15658000</v>
      </c>
      <c r="C29" s="32">
        <f t="shared" si="4"/>
        <v>0</v>
      </c>
      <c r="D29" s="32">
        <f t="shared" si="4"/>
        <v>167000</v>
      </c>
      <c r="E29" s="32">
        <f t="shared" si="5"/>
        <v>15491000</v>
      </c>
      <c r="F29" s="32">
        <v>0</v>
      </c>
      <c r="G29" s="32">
        <f t="shared" si="6"/>
        <v>7.75</v>
      </c>
      <c r="H29" s="32">
        <f t="shared" si="6"/>
        <v>0</v>
      </c>
      <c r="I29" s="32">
        <f t="shared" si="6"/>
        <v>102994.54</v>
      </c>
      <c r="J29" s="32">
        <f t="shared" si="6"/>
        <v>102994.54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256" s="4" customFormat="1" thickBot="1" x14ac:dyDescent="0.25">
      <c r="A30" s="31" t="s">
        <v>47</v>
      </c>
      <c r="B30" s="32">
        <f t="shared" si="3"/>
        <v>15491000</v>
      </c>
      <c r="C30" s="32">
        <f t="shared" si="4"/>
        <v>0</v>
      </c>
      <c r="D30" s="32">
        <f t="shared" si="4"/>
        <v>167000</v>
      </c>
      <c r="E30" s="32">
        <f>B30+C30-D30</f>
        <v>15324000</v>
      </c>
      <c r="F30" s="32">
        <v>0</v>
      </c>
      <c r="G30" s="32">
        <f t="shared" si="6"/>
        <v>7.75</v>
      </c>
      <c r="H30" s="32">
        <f t="shared" si="6"/>
        <v>0</v>
      </c>
      <c r="I30" s="32">
        <f t="shared" si="6"/>
        <v>98476.67</v>
      </c>
      <c r="J30" s="32">
        <f t="shared" si="6"/>
        <v>98476.67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256" s="4" customFormat="1" thickBot="1" x14ac:dyDescent="0.25">
      <c r="A31" s="31" t="s">
        <v>48</v>
      </c>
      <c r="B31" s="32">
        <f t="shared" si="3"/>
        <v>15324000</v>
      </c>
      <c r="C31" s="32">
        <f t="shared" si="4"/>
        <v>0</v>
      </c>
      <c r="D31" s="32">
        <f t="shared" si="4"/>
        <v>167000</v>
      </c>
      <c r="E31" s="32">
        <f>B31+C31-D31</f>
        <v>15157000</v>
      </c>
      <c r="F31" s="32">
        <v>0</v>
      </c>
      <c r="G31" s="32">
        <f t="shared" si="6"/>
        <v>7.75</v>
      </c>
      <c r="H31" s="32">
        <f t="shared" si="6"/>
        <v>0</v>
      </c>
      <c r="I31" s="32">
        <f t="shared" si="6"/>
        <v>100696</v>
      </c>
      <c r="J31" s="32">
        <f t="shared" si="6"/>
        <v>100696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256" s="5" customFormat="1" thickBot="1" x14ac:dyDescent="0.25">
      <c r="A32" s="42"/>
      <c r="B32" s="43" t="s">
        <v>19</v>
      </c>
      <c r="C32" s="36">
        <f>SUM(C24:C24)</f>
        <v>0</v>
      </c>
      <c r="D32" s="36">
        <f>SUM(D24:D31)</f>
        <v>1336000</v>
      </c>
      <c r="E32" s="40">
        <f>B23+C32-D32</f>
        <v>15157000</v>
      </c>
      <c r="F32" s="36">
        <v>0</v>
      </c>
      <c r="G32" s="40"/>
      <c r="H32" s="43" t="s">
        <v>19</v>
      </c>
      <c r="I32" s="36">
        <f>SUM(I24:I31)</f>
        <v>714736.55999999994</v>
      </c>
      <c r="J32" s="36">
        <f>SUM(J24:J31)</f>
        <v>714736.55999999994</v>
      </c>
      <c r="K32" s="40"/>
      <c r="L32" s="36"/>
      <c r="M32" s="40"/>
      <c r="N32" s="43" t="s">
        <v>19</v>
      </c>
      <c r="O32" s="39">
        <v>0</v>
      </c>
      <c r="P32" s="36">
        <v>0</v>
      </c>
      <c r="Q32" s="40">
        <v>0</v>
      </c>
      <c r="R32" s="36">
        <v>0</v>
      </c>
    </row>
    <row r="33" spans="1:18" s="4" customFormat="1" ht="45.75" thickBot="1" x14ac:dyDescent="0.25">
      <c r="A33" s="44" t="s">
        <v>29</v>
      </c>
      <c r="B33" s="45" t="s">
        <v>19</v>
      </c>
      <c r="C33" s="46"/>
      <c r="D33" s="47"/>
      <c r="E33" s="46"/>
      <c r="F33" s="47"/>
      <c r="G33" s="46"/>
      <c r="H33" s="45" t="s">
        <v>19</v>
      </c>
      <c r="I33" s="46"/>
      <c r="J33" s="47"/>
      <c r="K33" s="46"/>
      <c r="L33" s="47"/>
      <c r="M33" s="46"/>
      <c r="N33" s="45" t="s">
        <v>19</v>
      </c>
      <c r="O33" s="46"/>
      <c r="P33" s="47"/>
      <c r="Q33" s="46"/>
      <c r="R33" s="47"/>
    </row>
    <row r="34" spans="1:18" s="4" customFormat="1" ht="12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s="5" customFormat="1" ht="12" x14ac:dyDescent="0.2">
      <c r="A35" s="10" t="s">
        <v>22</v>
      </c>
      <c r="B35" s="29"/>
      <c r="C35" s="30"/>
      <c r="D35" s="30"/>
      <c r="E35" s="30"/>
      <c r="F35" s="30"/>
      <c r="G35" s="30"/>
      <c r="H35" s="29"/>
      <c r="I35" s="30"/>
      <c r="J35" s="30"/>
      <c r="K35" s="30"/>
      <c r="L35" s="30"/>
      <c r="M35" s="30"/>
      <c r="N35" s="29"/>
      <c r="O35" s="30"/>
      <c r="P35" s="30"/>
      <c r="Q35" s="30"/>
      <c r="R35" s="30"/>
    </row>
    <row r="36" spans="1:18" s="5" customFormat="1" ht="12" x14ac:dyDescent="0.2">
      <c r="A36" s="28"/>
      <c r="B36" s="29"/>
      <c r="C36" s="30"/>
      <c r="D36" s="30"/>
      <c r="E36" s="30"/>
      <c r="F36" s="30"/>
      <c r="G36" s="84"/>
      <c r="H36" s="29"/>
      <c r="I36" s="30"/>
      <c r="J36" s="30"/>
      <c r="K36" s="30"/>
      <c r="L36" s="30"/>
      <c r="M36" s="30"/>
      <c r="N36" s="29"/>
      <c r="O36" s="30"/>
      <c r="P36" s="30"/>
      <c r="Q36" s="30"/>
      <c r="R36" s="30"/>
    </row>
    <row r="37" spans="1:18" s="103" customFormat="1" thickBot="1" x14ac:dyDescent="0.25">
      <c r="A37" s="128" t="s">
        <v>30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02"/>
      <c r="Q37" s="102"/>
      <c r="R37" s="102"/>
    </row>
    <row r="38" spans="1:18" s="4" customFormat="1" ht="23.25" thickBot="1" x14ac:dyDescent="0.25">
      <c r="A38" s="31" t="s">
        <v>13</v>
      </c>
      <c r="B38" s="32">
        <v>3906250</v>
      </c>
      <c r="C38" s="33"/>
      <c r="D38" s="32"/>
      <c r="E38" s="33">
        <f>B38</f>
        <v>3906250</v>
      </c>
      <c r="F38" s="32"/>
      <c r="G38" s="85"/>
      <c r="H38" s="32">
        <v>0</v>
      </c>
      <c r="I38" s="33"/>
      <c r="J38" s="32"/>
      <c r="K38" s="33"/>
      <c r="L38" s="32"/>
      <c r="M38" s="33"/>
      <c r="N38" s="32"/>
      <c r="O38" s="33"/>
      <c r="P38" s="32"/>
      <c r="Q38" s="33"/>
      <c r="R38" s="32"/>
    </row>
    <row r="39" spans="1:18" s="4" customFormat="1" thickBot="1" x14ac:dyDescent="0.25">
      <c r="A39" s="86">
        <v>43861</v>
      </c>
      <c r="B39" s="32">
        <f>E38</f>
        <v>3906250</v>
      </c>
      <c r="C39" s="33">
        <v>0</v>
      </c>
      <c r="D39" s="32">
        <v>3906250</v>
      </c>
      <c r="E39" s="33">
        <f>B39+C39-D39</f>
        <v>0</v>
      </c>
      <c r="F39" s="32">
        <v>0</v>
      </c>
      <c r="G39" s="87">
        <v>2</v>
      </c>
      <c r="H39" s="32">
        <v>0</v>
      </c>
      <c r="I39" s="33">
        <v>0</v>
      </c>
      <c r="J39" s="32">
        <v>0</v>
      </c>
      <c r="K39" s="33">
        <v>0</v>
      </c>
      <c r="L39" s="32">
        <v>0</v>
      </c>
      <c r="M39" s="33"/>
      <c r="N39" s="32">
        <v>0</v>
      </c>
      <c r="O39" s="33">
        <v>0</v>
      </c>
      <c r="P39" s="32">
        <v>0</v>
      </c>
      <c r="Q39" s="33">
        <v>0</v>
      </c>
      <c r="R39" s="32">
        <v>0</v>
      </c>
    </row>
    <row r="40" spans="1:18" s="4" customFormat="1" thickBot="1" x14ac:dyDescent="0.25">
      <c r="A40" s="86">
        <v>43867</v>
      </c>
      <c r="B40" s="32">
        <f>E39</f>
        <v>0</v>
      </c>
      <c r="C40" s="33">
        <v>0</v>
      </c>
      <c r="D40" s="32">
        <v>0</v>
      </c>
      <c r="E40" s="33">
        <f>B40+C40-D40</f>
        <v>0</v>
      </c>
      <c r="F40" s="32">
        <v>0</v>
      </c>
      <c r="G40" s="87">
        <v>2</v>
      </c>
      <c r="H40" s="32">
        <v>0</v>
      </c>
      <c r="I40" s="33">
        <v>705667.77</v>
      </c>
      <c r="J40" s="32">
        <f>I40</f>
        <v>705667.77</v>
      </c>
      <c r="K40" s="33">
        <v>0</v>
      </c>
      <c r="L40" s="32">
        <v>0</v>
      </c>
      <c r="M40" s="33"/>
      <c r="N40" s="32">
        <v>0</v>
      </c>
      <c r="O40" s="33">
        <v>0</v>
      </c>
      <c r="P40" s="32">
        <v>0</v>
      </c>
      <c r="Q40" s="33">
        <v>0</v>
      </c>
      <c r="R40" s="32">
        <v>0</v>
      </c>
    </row>
    <row r="41" spans="1:18" s="5" customFormat="1" thickBot="1" x14ac:dyDescent="0.25">
      <c r="A41" s="42" t="s">
        <v>20</v>
      </c>
      <c r="B41" s="43" t="s">
        <v>19</v>
      </c>
      <c r="C41" s="40">
        <f>SUM(C39:C39)</f>
        <v>0</v>
      </c>
      <c r="D41" s="36">
        <f>SUM(D39:D39)</f>
        <v>3906250</v>
      </c>
      <c r="E41" s="40">
        <f>B38+C41-D41</f>
        <v>0</v>
      </c>
      <c r="F41" s="36">
        <v>0</v>
      </c>
      <c r="G41" s="88"/>
      <c r="H41" s="43" t="s">
        <v>19</v>
      </c>
      <c r="I41" s="40">
        <f>SUM(I39:I40)</f>
        <v>705667.77</v>
      </c>
      <c r="J41" s="36">
        <f>SUM(J39:J40)</f>
        <v>705667.77</v>
      </c>
      <c r="K41" s="40">
        <f>SUM(K39)</f>
        <v>0</v>
      </c>
      <c r="L41" s="36">
        <f>SUM(L39)</f>
        <v>0</v>
      </c>
      <c r="M41" s="40"/>
      <c r="N41" s="43" t="s">
        <v>19</v>
      </c>
      <c r="O41" s="39">
        <f>SUM(O39)</f>
        <v>0</v>
      </c>
      <c r="P41" s="36">
        <f>SUM(P39)</f>
        <v>0</v>
      </c>
      <c r="Q41" s="40">
        <v>0</v>
      </c>
      <c r="R41" s="36">
        <v>0</v>
      </c>
    </row>
    <row r="42" spans="1:18" s="5" customFormat="1" ht="12" x14ac:dyDescent="0.2">
      <c r="A42" s="28"/>
      <c r="B42" s="29"/>
      <c r="C42" s="30"/>
      <c r="D42" s="30"/>
      <c r="E42" s="30"/>
      <c r="F42" s="30"/>
      <c r="G42" s="84"/>
      <c r="H42" s="29"/>
      <c r="I42" s="30"/>
      <c r="J42" s="30"/>
      <c r="K42" s="30"/>
      <c r="L42" s="30"/>
      <c r="M42" s="30"/>
      <c r="N42" s="29"/>
      <c r="O42" s="30"/>
      <c r="P42" s="30"/>
      <c r="Q42" s="30"/>
      <c r="R42" s="30"/>
    </row>
    <row r="43" spans="1:18" s="103" customFormat="1" thickBot="1" x14ac:dyDescent="0.25">
      <c r="A43" s="128" t="s">
        <v>31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02"/>
      <c r="Q43" s="102"/>
      <c r="R43" s="102"/>
    </row>
    <row r="44" spans="1:18" s="4" customFormat="1" ht="23.25" thickBot="1" x14ac:dyDescent="0.25">
      <c r="A44" s="31" t="s">
        <v>13</v>
      </c>
      <c r="B44" s="32">
        <v>16250000</v>
      </c>
      <c r="C44" s="33"/>
      <c r="D44" s="32"/>
      <c r="E44" s="33">
        <f>B44</f>
        <v>16250000</v>
      </c>
      <c r="F44" s="32"/>
      <c r="G44" s="85"/>
      <c r="H44" s="32">
        <v>0</v>
      </c>
      <c r="I44" s="33"/>
      <c r="J44" s="32"/>
      <c r="K44" s="33"/>
      <c r="L44" s="32"/>
      <c r="M44" s="33"/>
      <c r="N44" s="32"/>
      <c r="O44" s="33"/>
      <c r="P44" s="32"/>
      <c r="Q44" s="33"/>
      <c r="R44" s="32"/>
    </row>
    <row r="45" spans="1:18" s="4" customFormat="1" thickBot="1" x14ac:dyDescent="0.25">
      <c r="A45" s="86">
        <v>43860</v>
      </c>
      <c r="B45" s="32">
        <f>E44</f>
        <v>16250000</v>
      </c>
      <c r="C45" s="33">
        <v>0</v>
      </c>
      <c r="D45" s="32">
        <v>8125000</v>
      </c>
      <c r="E45" s="33">
        <f>B45+C45-D45</f>
        <v>8125000</v>
      </c>
      <c r="F45" s="32">
        <v>0</v>
      </c>
      <c r="G45" s="87">
        <v>2</v>
      </c>
      <c r="H45" s="32">
        <v>0</v>
      </c>
      <c r="I45" s="33">
        <v>0</v>
      </c>
      <c r="J45" s="32">
        <v>0</v>
      </c>
      <c r="K45" s="33">
        <v>0</v>
      </c>
      <c r="L45" s="32">
        <v>0</v>
      </c>
      <c r="M45" s="33"/>
      <c r="N45" s="32">
        <v>0</v>
      </c>
      <c r="O45" s="33">
        <v>0</v>
      </c>
      <c r="P45" s="32">
        <v>0</v>
      </c>
      <c r="Q45" s="33">
        <v>0</v>
      </c>
      <c r="R45" s="32">
        <v>0</v>
      </c>
    </row>
    <row r="46" spans="1:18" s="4" customFormat="1" thickBot="1" x14ac:dyDescent="0.25">
      <c r="A46" s="86">
        <v>43861</v>
      </c>
      <c r="B46" s="32">
        <f>E45</f>
        <v>8125000</v>
      </c>
      <c r="C46" s="33">
        <v>0</v>
      </c>
      <c r="D46" s="32">
        <v>8125000</v>
      </c>
      <c r="E46" s="33">
        <f>B46+C46-D46</f>
        <v>0</v>
      </c>
      <c r="F46" s="32">
        <v>0</v>
      </c>
      <c r="G46" s="87">
        <v>2</v>
      </c>
      <c r="H46" s="32">
        <v>0</v>
      </c>
      <c r="I46" s="33">
        <v>0</v>
      </c>
      <c r="J46" s="32">
        <v>0</v>
      </c>
      <c r="K46" s="33">
        <v>0</v>
      </c>
      <c r="L46" s="32">
        <v>0</v>
      </c>
      <c r="M46" s="33"/>
      <c r="N46" s="32">
        <v>0</v>
      </c>
      <c r="O46" s="33">
        <v>0</v>
      </c>
      <c r="P46" s="32">
        <v>0</v>
      </c>
      <c r="Q46" s="33">
        <v>0</v>
      </c>
      <c r="R46" s="32">
        <v>0</v>
      </c>
    </row>
    <row r="47" spans="1:18" s="4" customFormat="1" thickBot="1" x14ac:dyDescent="0.25">
      <c r="A47" s="86">
        <v>43941</v>
      </c>
      <c r="B47" s="32">
        <f>E46</f>
        <v>0</v>
      </c>
      <c r="C47" s="33">
        <v>0</v>
      </c>
      <c r="D47" s="32">
        <v>0</v>
      </c>
      <c r="E47" s="33">
        <f>B47+C47-D47</f>
        <v>0</v>
      </c>
      <c r="F47" s="32">
        <v>0</v>
      </c>
      <c r="G47" s="87">
        <v>2</v>
      </c>
      <c r="H47" s="32">
        <v>0</v>
      </c>
      <c r="I47" s="33">
        <v>1461879.63</v>
      </c>
      <c r="J47" s="32">
        <f>I47</f>
        <v>1461879.63</v>
      </c>
      <c r="K47" s="33">
        <v>0</v>
      </c>
      <c r="L47" s="32">
        <v>0</v>
      </c>
      <c r="M47" s="33"/>
      <c r="N47" s="32">
        <v>0</v>
      </c>
      <c r="O47" s="33">
        <v>0</v>
      </c>
      <c r="P47" s="32">
        <v>0</v>
      </c>
      <c r="Q47" s="33">
        <v>0</v>
      </c>
      <c r="R47" s="32">
        <v>0</v>
      </c>
    </row>
    <row r="48" spans="1:18" s="5" customFormat="1" thickBot="1" x14ac:dyDescent="0.25">
      <c r="A48" s="42" t="s">
        <v>20</v>
      </c>
      <c r="B48" s="43" t="s">
        <v>19</v>
      </c>
      <c r="C48" s="40">
        <f>SUM(C45:C45)</f>
        <v>0</v>
      </c>
      <c r="D48" s="36">
        <f>SUM(D45:D47)</f>
        <v>16250000</v>
      </c>
      <c r="E48" s="40">
        <f>B44+C48-D48</f>
        <v>0</v>
      </c>
      <c r="F48" s="36">
        <v>0</v>
      </c>
      <c r="G48" s="88"/>
      <c r="H48" s="43" t="s">
        <v>19</v>
      </c>
      <c r="I48" s="40">
        <f>SUM(I45:I47)</f>
        <v>1461879.63</v>
      </c>
      <c r="J48" s="36">
        <f>SUM(J45:J47)</f>
        <v>1461879.63</v>
      </c>
      <c r="K48" s="40">
        <f>SUM(K45)</f>
        <v>0</v>
      </c>
      <c r="L48" s="36">
        <f>SUM(L45)</f>
        <v>0</v>
      </c>
      <c r="M48" s="40"/>
      <c r="N48" s="43" t="s">
        <v>19</v>
      </c>
      <c r="O48" s="39">
        <f>SUM(O45)</f>
        <v>0</v>
      </c>
      <c r="P48" s="36">
        <f>SUM(P45)</f>
        <v>0</v>
      </c>
      <c r="Q48" s="40">
        <v>0</v>
      </c>
      <c r="R48" s="36">
        <v>0</v>
      </c>
    </row>
    <row r="49" spans="1:18" s="5" customFormat="1" thickBot="1" x14ac:dyDescent="0.25">
      <c r="A49" s="124"/>
      <c r="B49" s="125"/>
      <c r="C49" s="37"/>
      <c r="D49" s="37"/>
      <c r="E49" s="37"/>
      <c r="F49" s="37"/>
      <c r="G49" s="126"/>
      <c r="H49" s="125"/>
      <c r="I49" s="37"/>
      <c r="J49" s="37"/>
      <c r="K49" s="37"/>
      <c r="L49" s="37"/>
      <c r="M49" s="37"/>
      <c r="N49" s="125"/>
      <c r="O49" s="37"/>
      <c r="P49" s="30"/>
      <c r="Q49" s="30"/>
      <c r="R49" s="30"/>
    </row>
    <row r="50" spans="1:18" s="108" customFormat="1" thickBot="1" x14ac:dyDescent="0.25">
      <c r="A50" s="128" t="s">
        <v>33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02"/>
      <c r="Q50" s="102"/>
      <c r="R50" s="102"/>
    </row>
    <row r="51" spans="1:18" s="5" customFormat="1" ht="23.25" thickBot="1" x14ac:dyDescent="0.25">
      <c r="A51" s="31" t="s">
        <v>13</v>
      </c>
      <c r="B51" s="32">
        <v>7812500</v>
      </c>
      <c r="C51" s="33"/>
      <c r="D51" s="32"/>
      <c r="E51" s="33">
        <f>B51</f>
        <v>7812500</v>
      </c>
      <c r="F51" s="32"/>
      <c r="G51" s="85"/>
      <c r="H51" s="32">
        <v>0</v>
      </c>
      <c r="I51" s="33"/>
      <c r="J51" s="32"/>
      <c r="K51" s="33"/>
      <c r="L51" s="32"/>
      <c r="M51" s="33"/>
      <c r="N51" s="32"/>
      <c r="O51" s="33"/>
      <c r="P51" s="32"/>
      <c r="Q51" s="33"/>
      <c r="R51" s="32"/>
    </row>
    <row r="52" spans="1:18" s="5" customFormat="1" thickBot="1" x14ac:dyDescent="0.25">
      <c r="A52" s="86">
        <v>43861</v>
      </c>
      <c r="B52" s="32">
        <f>E51</f>
        <v>7812500</v>
      </c>
      <c r="C52" s="33">
        <v>0</v>
      </c>
      <c r="D52" s="32">
        <v>7812500</v>
      </c>
      <c r="E52" s="33">
        <f>B52+C52-D52</f>
        <v>0</v>
      </c>
      <c r="F52" s="32">
        <v>0</v>
      </c>
      <c r="G52" s="87">
        <v>2</v>
      </c>
      <c r="H52" s="32">
        <v>0</v>
      </c>
      <c r="I52" s="33">
        <v>0</v>
      </c>
      <c r="J52" s="32">
        <v>0</v>
      </c>
      <c r="K52" s="33">
        <v>0</v>
      </c>
      <c r="L52" s="32">
        <v>0</v>
      </c>
      <c r="M52" s="33"/>
      <c r="N52" s="32">
        <v>0</v>
      </c>
      <c r="O52" s="33">
        <v>0</v>
      </c>
      <c r="P52" s="32">
        <v>0</v>
      </c>
      <c r="Q52" s="33">
        <v>0</v>
      </c>
      <c r="R52" s="32">
        <v>0</v>
      </c>
    </row>
    <row r="53" spans="1:18" s="5" customFormat="1" thickBot="1" x14ac:dyDescent="0.25">
      <c r="A53" s="86">
        <v>43970</v>
      </c>
      <c r="B53" s="32">
        <f>E52</f>
        <v>0</v>
      </c>
      <c r="C53" s="33">
        <v>0</v>
      </c>
      <c r="D53" s="32">
        <v>0</v>
      </c>
      <c r="E53" s="33">
        <f>B53+C53-D53</f>
        <v>0</v>
      </c>
      <c r="F53" s="32">
        <v>0</v>
      </c>
      <c r="G53" s="87">
        <v>2</v>
      </c>
      <c r="H53" s="32">
        <v>0</v>
      </c>
      <c r="I53" s="33">
        <v>716438.82</v>
      </c>
      <c r="J53" s="32">
        <f>I53</f>
        <v>716438.82</v>
      </c>
      <c r="K53" s="33">
        <v>0</v>
      </c>
      <c r="L53" s="32">
        <v>0</v>
      </c>
      <c r="M53" s="33"/>
      <c r="N53" s="32">
        <v>0</v>
      </c>
      <c r="O53" s="33">
        <v>0</v>
      </c>
      <c r="P53" s="32">
        <v>0</v>
      </c>
      <c r="Q53" s="33">
        <v>0</v>
      </c>
      <c r="R53" s="32">
        <v>0</v>
      </c>
    </row>
    <row r="54" spans="1:18" s="5" customFormat="1" thickBot="1" x14ac:dyDescent="0.25">
      <c r="A54" s="42" t="s">
        <v>20</v>
      </c>
      <c r="B54" s="43" t="s">
        <v>19</v>
      </c>
      <c r="C54" s="40">
        <f>SUM(C52:C52)</f>
        <v>0</v>
      </c>
      <c r="D54" s="36">
        <f>SUM(D52:D52)</f>
        <v>7812500</v>
      </c>
      <c r="E54" s="40">
        <f>B51+C54-D54</f>
        <v>0</v>
      </c>
      <c r="F54" s="36">
        <v>0</v>
      </c>
      <c r="G54" s="88"/>
      <c r="H54" s="43" t="s">
        <v>19</v>
      </c>
      <c r="I54" s="40">
        <f>SUM(I52:I53)</f>
        <v>716438.82</v>
      </c>
      <c r="J54" s="36">
        <f>SUM(J52:J53)</f>
        <v>716438.82</v>
      </c>
      <c r="K54" s="40">
        <f>SUM(K52)</f>
        <v>0</v>
      </c>
      <c r="L54" s="36">
        <f>SUM(L52)</f>
        <v>0</v>
      </c>
      <c r="M54" s="40"/>
      <c r="N54" s="43" t="s">
        <v>19</v>
      </c>
      <c r="O54" s="39">
        <f>SUM(O52)</f>
        <v>0</v>
      </c>
      <c r="P54" s="36">
        <f>SUM(P52)</f>
        <v>0</v>
      </c>
      <c r="Q54" s="40">
        <v>0</v>
      </c>
      <c r="R54" s="36">
        <v>0</v>
      </c>
    </row>
    <row r="55" spans="1:18" s="5" customFormat="1" ht="12" x14ac:dyDescent="0.2">
      <c r="A55" s="28"/>
      <c r="B55" s="29"/>
      <c r="C55" s="30"/>
      <c r="D55" s="30"/>
      <c r="E55" s="30"/>
      <c r="F55" s="30"/>
      <c r="G55" s="84"/>
      <c r="H55" s="29"/>
      <c r="I55" s="30"/>
      <c r="J55" s="30"/>
      <c r="K55" s="30"/>
      <c r="L55" s="30"/>
      <c r="M55" s="30"/>
      <c r="N55" s="29"/>
      <c r="O55" s="30"/>
      <c r="P55" s="30"/>
      <c r="Q55" s="30"/>
      <c r="R55" s="30"/>
    </row>
    <row r="56" spans="1:18" s="108" customFormat="1" thickBot="1" x14ac:dyDescent="0.25">
      <c r="A56" s="128" t="s">
        <v>32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02"/>
      <c r="Q56" s="102"/>
      <c r="R56" s="102"/>
    </row>
    <row r="57" spans="1:18" s="5" customFormat="1" ht="23.25" thickBot="1" x14ac:dyDescent="0.25">
      <c r="A57" s="31" t="s">
        <v>13</v>
      </c>
      <c r="B57" s="32">
        <v>14356125</v>
      </c>
      <c r="C57" s="33"/>
      <c r="D57" s="32"/>
      <c r="E57" s="33">
        <f>B57</f>
        <v>14356125</v>
      </c>
      <c r="F57" s="32"/>
      <c r="G57" s="85"/>
      <c r="H57" s="32">
        <v>0</v>
      </c>
      <c r="I57" s="33"/>
      <c r="J57" s="32"/>
      <c r="K57" s="33"/>
      <c r="L57" s="32"/>
      <c r="M57" s="33"/>
      <c r="N57" s="32"/>
      <c r="O57" s="33"/>
      <c r="P57" s="32"/>
      <c r="Q57" s="33"/>
      <c r="R57" s="32"/>
    </row>
    <row r="58" spans="1:18" s="5" customFormat="1" thickBot="1" x14ac:dyDescent="0.25">
      <c r="A58" s="86">
        <v>43861</v>
      </c>
      <c r="B58" s="32">
        <f>E57</f>
        <v>14356125</v>
      </c>
      <c r="C58" s="33">
        <v>0</v>
      </c>
      <c r="D58" s="32">
        <v>14356125</v>
      </c>
      <c r="E58" s="33">
        <f>B58+C58-D58</f>
        <v>0</v>
      </c>
      <c r="F58" s="32">
        <v>0</v>
      </c>
      <c r="G58" s="87">
        <v>2</v>
      </c>
      <c r="H58" s="32">
        <v>0</v>
      </c>
      <c r="I58" s="33">
        <v>0</v>
      </c>
      <c r="J58" s="32">
        <v>0</v>
      </c>
      <c r="K58" s="33">
        <v>0</v>
      </c>
      <c r="L58" s="32">
        <v>0</v>
      </c>
      <c r="M58" s="33"/>
      <c r="N58" s="32">
        <v>0</v>
      </c>
      <c r="O58" s="33">
        <v>0</v>
      </c>
      <c r="P58" s="32">
        <v>0</v>
      </c>
      <c r="Q58" s="33">
        <v>0</v>
      </c>
      <c r="R58" s="32">
        <v>0</v>
      </c>
    </row>
    <row r="59" spans="1:18" s="5" customFormat="1" thickBot="1" x14ac:dyDescent="0.25">
      <c r="A59" s="86">
        <v>44046</v>
      </c>
      <c r="B59" s="32">
        <f>E58</f>
        <v>0</v>
      </c>
      <c r="C59" s="33">
        <v>0</v>
      </c>
      <c r="D59" s="32">
        <v>0</v>
      </c>
      <c r="E59" s="33">
        <f>B59+C59-D59</f>
        <v>0</v>
      </c>
      <c r="F59" s="32">
        <v>0</v>
      </c>
      <c r="G59" s="87">
        <v>2</v>
      </c>
      <c r="H59" s="32">
        <v>0</v>
      </c>
      <c r="I59" s="33">
        <v>935087.86</v>
      </c>
      <c r="J59" s="32">
        <f>I59</f>
        <v>935087.86</v>
      </c>
      <c r="K59" s="33">
        <v>0</v>
      </c>
      <c r="L59" s="32">
        <v>0</v>
      </c>
      <c r="M59" s="33"/>
      <c r="N59" s="32">
        <v>0</v>
      </c>
      <c r="O59" s="33">
        <v>0</v>
      </c>
      <c r="P59" s="32">
        <v>0</v>
      </c>
      <c r="Q59" s="33">
        <v>0</v>
      </c>
      <c r="R59" s="32">
        <v>0</v>
      </c>
    </row>
    <row r="60" spans="1:18" s="5" customFormat="1" thickBot="1" x14ac:dyDescent="0.25">
      <c r="A60" s="42" t="s">
        <v>20</v>
      </c>
      <c r="B60" s="43" t="s">
        <v>19</v>
      </c>
      <c r="C60" s="40">
        <f>SUM(C58:C58)</f>
        <v>0</v>
      </c>
      <c r="D60" s="36">
        <f>SUM(D58:D59)</f>
        <v>14356125</v>
      </c>
      <c r="E60" s="40">
        <f>B57+C60-D60</f>
        <v>0</v>
      </c>
      <c r="F60" s="36">
        <v>0</v>
      </c>
      <c r="G60" s="88"/>
      <c r="H60" s="43" t="s">
        <v>19</v>
      </c>
      <c r="I60" s="40">
        <f>SUM(I58:I59)</f>
        <v>935087.86</v>
      </c>
      <c r="J60" s="36">
        <f>SUM(J58:J59)</f>
        <v>935087.86</v>
      </c>
      <c r="K60" s="40">
        <f>SUM(K58)</f>
        <v>0</v>
      </c>
      <c r="L60" s="36">
        <f>SUM(L58)</f>
        <v>0</v>
      </c>
      <c r="M60" s="40"/>
      <c r="N60" s="43" t="s">
        <v>19</v>
      </c>
      <c r="O60" s="39">
        <f>SUM(O58)</f>
        <v>0</v>
      </c>
      <c r="P60" s="36">
        <f>SUM(P58)</f>
        <v>0</v>
      </c>
      <c r="Q60" s="40">
        <v>0</v>
      </c>
      <c r="R60" s="36">
        <v>0</v>
      </c>
    </row>
    <row r="61" spans="1:18" s="5" customFormat="1" ht="12" x14ac:dyDescent="0.2">
      <c r="A61" s="28"/>
      <c r="B61" s="29"/>
      <c r="C61" s="30"/>
      <c r="D61" s="30"/>
      <c r="E61" s="30"/>
      <c r="F61" s="30"/>
      <c r="G61" s="84"/>
      <c r="H61" s="29"/>
      <c r="I61" s="30"/>
      <c r="J61" s="30"/>
      <c r="K61" s="30"/>
      <c r="L61" s="30"/>
      <c r="M61" s="30"/>
      <c r="N61" s="29"/>
      <c r="O61" s="30"/>
      <c r="P61" s="30"/>
      <c r="Q61" s="30"/>
      <c r="R61" s="30"/>
    </row>
    <row r="62" spans="1:18" s="108" customFormat="1" thickBot="1" x14ac:dyDescent="0.25">
      <c r="A62" s="128" t="s">
        <v>34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02"/>
      <c r="Q62" s="102"/>
      <c r="R62" s="102"/>
    </row>
    <row r="63" spans="1:18" s="5" customFormat="1" ht="23.25" thickBot="1" x14ac:dyDescent="0.25">
      <c r="A63" s="31" t="s">
        <v>13</v>
      </c>
      <c r="B63" s="32">
        <v>7500000</v>
      </c>
      <c r="C63" s="33"/>
      <c r="D63" s="32"/>
      <c r="E63" s="33">
        <f>B63</f>
        <v>7500000</v>
      </c>
      <c r="F63" s="32"/>
      <c r="G63" s="85"/>
      <c r="H63" s="32">
        <v>0</v>
      </c>
      <c r="I63" s="33"/>
      <c r="J63" s="32"/>
      <c r="K63" s="33"/>
      <c r="L63" s="32"/>
      <c r="M63" s="33"/>
      <c r="N63" s="32"/>
      <c r="O63" s="33"/>
      <c r="P63" s="32"/>
      <c r="Q63" s="33"/>
      <c r="R63" s="32"/>
    </row>
    <row r="64" spans="1:18" s="5" customFormat="1" thickBot="1" x14ac:dyDescent="0.25">
      <c r="A64" s="86">
        <v>43861</v>
      </c>
      <c r="B64" s="32">
        <f>E63</f>
        <v>7500000</v>
      </c>
      <c r="C64" s="33">
        <v>0</v>
      </c>
      <c r="D64" s="32">
        <v>7500000</v>
      </c>
      <c r="E64" s="33">
        <f>B64+C64-D64</f>
        <v>0</v>
      </c>
      <c r="F64" s="32">
        <v>0</v>
      </c>
      <c r="G64" s="87">
        <v>2</v>
      </c>
      <c r="H64" s="32">
        <v>0</v>
      </c>
      <c r="I64" s="33">
        <v>0</v>
      </c>
      <c r="J64" s="32">
        <v>0</v>
      </c>
      <c r="K64" s="33">
        <v>0</v>
      </c>
      <c r="L64" s="32">
        <v>0</v>
      </c>
      <c r="M64" s="33"/>
      <c r="N64" s="32">
        <v>0</v>
      </c>
      <c r="O64" s="33">
        <v>0</v>
      </c>
      <c r="P64" s="32">
        <v>0</v>
      </c>
      <c r="Q64" s="33">
        <v>0</v>
      </c>
      <c r="R64" s="32">
        <v>0</v>
      </c>
    </row>
    <row r="65" spans="1:18" s="5" customFormat="1" thickBot="1" x14ac:dyDescent="0.25">
      <c r="A65" s="42" t="s">
        <v>20</v>
      </c>
      <c r="B65" s="43" t="s">
        <v>19</v>
      </c>
      <c r="C65" s="40">
        <f>SUM(C64:C64)</f>
        <v>0</v>
      </c>
      <c r="D65" s="36">
        <f>SUM(D64:D64)</f>
        <v>7500000</v>
      </c>
      <c r="E65" s="40">
        <f>B63+C65-D65</f>
        <v>0</v>
      </c>
      <c r="F65" s="36">
        <v>0</v>
      </c>
      <c r="G65" s="88"/>
      <c r="H65" s="43" t="s">
        <v>19</v>
      </c>
      <c r="I65" s="40">
        <f>SUM(I64:I64)</f>
        <v>0</v>
      </c>
      <c r="J65" s="36">
        <f>SUM(J64:J64)</f>
        <v>0</v>
      </c>
      <c r="K65" s="40">
        <f>SUM(K64)</f>
        <v>0</v>
      </c>
      <c r="L65" s="36">
        <f>SUM(L64)</f>
        <v>0</v>
      </c>
      <c r="M65" s="40"/>
      <c r="N65" s="43" t="s">
        <v>19</v>
      </c>
      <c r="O65" s="39">
        <f>SUM(O64)</f>
        <v>0</v>
      </c>
      <c r="P65" s="36">
        <f>SUM(P64)</f>
        <v>0</v>
      </c>
      <c r="Q65" s="40">
        <v>0</v>
      </c>
      <c r="R65" s="36">
        <v>0</v>
      </c>
    </row>
    <row r="66" spans="1:18" s="5" customFormat="1" ht="12" x14ac:dyDescent="0.2">
      <c r="A66" s="28"/>
      <c r="B66" s="29"/>
      <c r="C66" s="30"/>
      <c r="D66" s="30"/>
      <c r="E66" s="30"/>
      <c r="F66" s="30"/>
      <c r="G66" s="84"/>
      <c r="H66" s="29"/>
      <c r="I66" s="30"/>
      <c r="J66" s="30"/>
      <c r="K66" s="30"/>
      <c r="L66" s="30"/>
      <c r="M66" s="30"/>
      <c r="N66" s="29"/>
      <c r="O66" s="30"/>
      <c r="P66" s="30"/>
      <c r="Q66" s="30"/>
      <c r="R66" s="30"/>
    </row>
    <row r="67" spans="1:18" s="4" customFormat="1" thickBot="1" x14ac:dyDescent="0.25">
      <c r="A67" s="128" t="s">
        <v>42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02"/>
      <c r="Q67" s="102"/>
      <c r="R67" s="102"/>
    </row>
    <row r="68" spans="1:18" s="4" customFormat="1" ht="23.25" thickBot="1" x14ac:dyDescent="0.25">
      <c r="A68" s="109" t="s">
        <v>13</v>
      </c>
      <c r="B68" s="107">
        <v>9092750</v>
      </c>
      <c r="C68" s="110"/>
      <c r="D68" s="107"/>
      <c r="E68" s="110">
        <f>B68</f>
        <v>9092750</v>
      </c>
      <c r="F68" s="107"/>
      <c r="G68" s="111"/>
      <c r="H68" s="107">
        <v>0</v>
      </c>
      <c r="I68" s="110"/>
      <c r="J68" s="107"/>
      <c r="K68" s="110"/>
      <c r="L68" s="107"/>
      <c r="M68" s="110"/>
      <c r="N68" s="107"/>
      <c r="O68" s="110"/>
      <c r="P68" s="107"/>
      <c r="Q68" s="110"/>
      <c r="R68" s="107"/>
    </row>
    <row r="69" spans="1:18" s="4" customFormat="1" thickBot="1" x14ac:dyDescent="0.25">
      <c r="A69" s="106">
        <v>43550</v>
      </c>
      <c r="B69" s="107">
        <f>E68</f>
        <v>9092750</v>
      </c>
      <c r="C69" s="110">
        <v>0</v>
      </c>
      <c r="D69" s="107"/>
      <c r="E69" s="110">
        <f>B69+C69-D69</f>
        <v>9092750</v>
      </c>
      <c r="F69" s="107">
        <v>0</v>
      </c>
      <c r="G69" s="112">
        <v>1</v>
      </c>
      <c r="H69" s="107">
        <v>0</v>
      </c>
      <c r="I69" s="110">
        <v>0</v>
      </c>
      <c r="J69" s="107">
        <v>0</v>
      </c>
      <c r="K69" s="110">
        <v>0</v>
      </c>
      <c r="L69" s="107">
        <v>0</v>
      </c>
      <c r="M69" s="110"/>
      <c r="N69" s="107">
        <v>0</v>
      </c>
      <c r="O69" s="110">
        <v>0</v>
      </c>
      <c r="P69" s="107">
        <v>0</v>
      </c>
      <c r="Q69" s="110">
        <v>0</v>
      </c>
      <c r="R69" s="107">
        <v>0</v>
      </c>
    </row>
    <row r="70" spans="1:18" s="4" customFormat="1" thickBot="1" x14ac:dyDescent="0.25">
      <c r="A70" s="106">
        <v>43907</v>
      </c>
      <c r="B70" s="107">
        <f>E69</f>
        <v>9092750</v>
      </c>
      <c r="C70" s="110">
        <v>0</v>
      </c>
      <c r="D70" s="107"/>
      <c r="E70" s="110">
        <f>B70+C70-D70</f>
        <v>9092750</v>
      </c>
      <c r="F70" s="107">
        <v>0</v>
      </c>
      <c r="G70" s="112">
        <v>1</v>
      </c>
      <c r="H70" s="107">
        <v>0</v>
      </c>
      <c r="I70" s="110">
        <v>90869.64</v>
      </c>
      <c r="J70" s="107">
        <f>I70</f>
        <v>90869.64</v>
      </c>
      <c r="K70" s="110">
        <v>0</v>
      </c>
      <c r="L70" s="107">
        <v>0</v>
      </c>
      <c r="M70" s="110"/>
      <c r="N70" s="107">
        <v>0</v>
      </c>
      <c r="O70" s="110">
        <v>0</v>
      </c>
      <c r="P70" s="107">
        <v>0</v>
      </c>
      <c r="Q70" s="110">
        <v>0</v>
      </c>
      <c r="R70" s="107">
        <v>0</v>
      </c>
    </row>
    <row r="71" spans="1:18" s="4" customFormat="1" thickBot="1" x14ac:dyDescent="0.25">
      <c r="A71" s="113" t="s">
        <v>20</v>
      </c>
      <c r="B71" s="114" t="s">
        <v>19</v>
      </c>
      <c r="C71" s="115">
        <f>SUM(C69:C70)</f>
        <v>0</v>
      </c>
      <c r="D71" s="116">
        <f>SUM(C71)</f>
        <v>0</v>
      </c>
      <c r="E71" s="115">
        <f>B68+C71-D71</f>
        <v>9092750</v>
      </c>
      <c r="F71" s="116">
        <v>0</v>
      </c>
      <c r="G71" s="117"/>
      <c r="H71" s="114" t="s">
        <v>19</v>
      </c>
      <c r="I71" s="115">
        <f>SUM(I69:I70)</f>
        <v>90869.64</v>
      </c>
      <c r="J71" s="116">
        <f>SUM(J69:J70)</f>
        <v>90869.64</v>
      </c>
      <c r="K71" s="115">
        <f>SUM(K69)</f>
        <v>0</v>
      </c>
      <c r="L71" s="116">
        <f>SUM(L69)</f>
        <v>0</v>
      </c>
      <c r="M71" s="115"/>
      <c r="N71" s="114" t="s">
        <v>19</v>
      </c>
      <c r="O71" s="118">
        <f>SUM(O69)</f>
        <v>0</v>
      </c>
      <c r="P71" s="116">
        <f>SUM(P69)</f>
        <v>0</v>
      </c>
      <c r="Q71" s="115">
        <v>0</v>
      </c>
      <c r="R71" s="116">
        <v>0</v>
      </c>
    </row>
    <row r="72" spans="1:18" s="4" customFormat="1" ht="12" x14ac:dyDescent="0.2">
      <c r="A72" s="119"/>
      <c r="B72" s="120"/>
      <c r="C72" s="121"/>
      <c r="D72" s="121"/>
      <c r="E72" s="121"/>
      <c r="F72" s="121"/>
      <c r="G72" s="122"/>
      <c r="H72" s="120"/>
      <c r="I72" s="121"/>
      <c r="J72" s="121"/>
      <c r="K72" s="121"/>
      <c r="L72" s="121"/>
      <c r="M72" s="121"/>
      <c r="N72" s="120"/>
      <c r="O72" s="121"/>
      <c r="P72" s="121"/>
      <c r="Q72" s="121"/>
      <c r="R72" s="121"/>
    </row>
    <row r="73" spans="1:18" s="4" customFormat="1" thickBot="1" x14ac:dyDescent="0.25">
      <c r="A73" s="128" t="s">
        <v>43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02"/>
      <c r="Q73" s="102"/>
      <c r="R73" s="102"/>
    </row>
    <row r="74" spans="1:18" s="4" customFormat="1" ht="23.25" thickBot="1" x14ac:dyDescent="0.25">
      <c r="A74" s="109" t="s">
        <v>13</v>
      </c>
      <c r="B74" s="107">
        <v>25732875</v>
      </c>
      <c r="C74" s="110"/>
      <c r="D74" s="107"/>
      <c r="E74" s="110">
        <f>B74</f>
        <v>25732875</v>
      </c>
      <c r="F74" s="107"/>
      <c r="G74" s="111"/>
      <c r="H74" s="107">
        <v>0</v>
      </c>
      <c r="I74" s="110"/>
      <c r="J74" s="107"/>
      <c r="K74" s="110"/>
      <c r="L74" s="107"/>
      <c r="M74" s="110"/>
      <c r="N74" s="107"/>
      <c r="O74" s="110"/>
      <c r="P74" s="107"/>
      <c r="Q74" s="110"/>
      <c r="R74" s="107"/>
    </row>
    <row r="75" spans="1:18" s="4" customFormat="1" thickBot="1" x14ac:dyDescent="0.25">
      <c r="A75" s="106" t="s">
        <v>28</v>
      </c>
      <c r="B75" s="107">
        <f>E74</f>
        <v>25732875</v>
      </c>
      <c r="C75" s="110">
        <v>0</v>
      </c>
      <c r="D75" s="107"/>
      <c r="E75" s="110">
        <f>B75+C75-D75</f>
        <v>25732875</v>
      </c>
      <c r="F75" s="107">
        <v>0</v>
      </c>
      <c r="G75" s="112">
        <v>1</v>
      </c>
      <c r="H75" s="107">
        <v>0</v>
      </c>
      <c r="I75" s="110">
        <v>0</v>
      </c>
      <c r="J75" s="107">
        <v>0</v>
      </c>
      <c r="K75" s="110">
        <v>0</v>
      </c>
      <c r="L75" s="107">
        <v>0</v>
      </c>
      <c r="M75" s="110"/>
      <c r="N75" s="107">
        <v>0</v>
      </c>
      <c r="O75" s="110">
        <v>0</v>
      </c>
      <c r="P75" s="107">
        <v>0</v>
      </c>
      <c r="Q75" s="110">
        <v>0</v>
      </c>
      <c r="R75" s="107">
        <v>0</v>
      </c>
    </row>
    <row r="76" spans="1:18" s="4" customFormat="1" thickBot="1" x14ac:dyDescent="0.25">
      <c r="A76" s="113" t="s">
        <v>20</v>
      </c>
      <c r="B76" s="114" t="s">
        <v>19</v>
      </c>
      <c r="C76" s="115">
        <f>SUM(C75)</f>
        <v>0</v>
      </c>
      <c r="D76" s="116">
        <f>SUM(D75:D75)</f>
        <v>0</v>
      </c>
      <c r="E76" s="115">
        <f>B74+C76-D76</f>
        <v>25732875</v>
      </c>
      <c r="F76" s="116">
        <v>0</v>
      </c>
      <c r="G76" s="117"/>
      <c r="H76" s="114" t="s">
        <v>19</v>
      </c>
      <c r="I76" s="115">
        <f>SUM(I75:I75)</f>
        <v>0</v>
      </c>
      <c r="J76" s="116">
        <f>SUM(J75:J75)</f>
        <v>0</v>
      </c>
      <c r="K76" s="115">
        <f>SUM(K75)</f>
        <v>0</v>
      </c>
      <c r="L76" s="116">
        <f>SUM(L75)</f>
        <v>0</v>
      </c>
      <c r="M76" s="115"/>
      <c r="N76" s="114" t="s">
        <v>19</v>
      </c>
      <c r="O76" s="118">
        <f>SUM(O75)</f>
        <v>0</v>
      </c>
      <c r="P76" s="116">
        <f>SUM(P75)</f>
        <v>0</v>
      </c>
      <c r="Q76" s="115">
        <v>0</v>
      </c>
      <c r="R76" s="116">
        <v>0</v>
      </c>
    </row>
    <row r="77" spans="1:18" s="4" customFormat="1" ht="12" x14ac:dyDescent="0.2">
      <c r="A77" s="119"/>
      <c r="B77" s="120"/>
      <c r="C77" s="121"/>
      <c r="D77" s="121"/>
      <c r="E77" s="121"/>
      <c r="F77" s="121"/>
      <c r="G77" s="122"/>
      <c r="H77" s="120"/>
      <c r="I77" s="121"/>
      <c r="J77" s="121"/>
      <c r="K77" s="121"/>
      <c r="L77" s="121"/>
      <c r="M77" s="121"/>
      <c r="N77" s="120"/>
      <c r="O77" s="121"/>
      <c r="P77" s="121"/>
      <c r="Q77" s="121"/>
      <c r="R77" s="121"/>
    </row>
    <row r="78" spans="1:18" s="4" customFormat="1" thickBot="1" x14ac:dyDescent="0.25">
      <c r="A78" s="128" t="s">
        <v>39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02"/>
      <c r="Q78" s="102"/>
      <c r="R78" s="102"/>
    </row>
    <row r="79" spans="1:18" s="4" customFormat="1" ht="23.25" thickBot="1" x14ac:dyDescent="0.25">
      <c r="A79" s="109" t="s">
        <v>13</v>
      </c>
      <c r="B79" s="107">
        <v>0</v>
      </c>
      <c r="C79" s="110"/>
      <c r="D79" s="107"/>
      <c r="E79" s="110">
        <f>B79</f>
        <v>0</v>
      </c>
      <c r="F79" s="107"/>
      <c r="G79" s="111"/>
      <c r="H79" s="107">
        <v>0</v>
      </c>
      <c r="I79" s="110"/>
      <c r="J79" s="107"/>
      <c r="K79" s="110"/>
      <c r="L79" s="107"/>
      <c r="M79" s="110"/>
      <c r="N79" s="107"/>
      <c r="O79" s="110"/>
      <c r="P79" s="107"/>
      <c r="Q79" s="110"/>
      <c r="R79" s="107"/>
    </row>
    <row r="80" spans="1:18" s="4" customFormat="1" thickBot="1" x14ac:dyDescent="0.25">
      <c r="A80" s="106">
        <v>43861</v>
      </c>
      <c r="B80" s="107">
        <f>E79</f>
        <v>0</v>
      </c>
      <c r="C80" s="110">
        <v>49824875</v>
      </c>
      <c r="D80" s="107"/>
      <c r="E80" s="110">
        <f>B80+C80-D80</f>
        <v>49824875</v>
      </c>
      <c r="F80" s="107">
        <v>0</v>
      </c>
      <c r="G80" s="112">
        <v>1</v>
      </c>
      <c r="H80" s="107">
        <v>0</v>
      </c>
      <c r="I80" s="110">
        <v>0</v>
      </c>
      <c r="J80" s="107">
        <v>0</v>
      </c>
      <c r="K80" s="110">
        <v>0</v>
      </c>
      <c r="L80" s="107">
        <v>0</v>
      </c>
      <c r="M80" s="110"/>
      <c r="N80" s="107">
        <v>0</v>
      </c>
      <c r="O80" s="110">
        <v>0</v>
      </c>
      <c r="P80" s="107">
        <v>0</v>
      </c>
      <c r="Q80" s="110">
        <v>0</v>
      </c>
      <c r="R80" s="107">
        <v>0</v>
      </c>
    </row>
    <row r="81" spans="1:18" s="4" customFormat="1" thickBot="1" x14ac:dyDescent="0.25">
      <c r="A81" s="113" t="s">
        <v>20</v>
      </c>
      <c r="B81" s="114" t="s">
        <v>19</v>
      </c>
      <c r="C81" s="115">
        <f>SUM(C80)</f>
        <v>49824875</v>
      </c>
      <c r="D81" s="116">
        <f>SUM(D80:D80)</f>
        <v>0</v>
      </c>
      <c r="E81" s="115">
        <f>B79+C81-D81</f>
        <v>49824875</v>
      </c>
      <c r="F81" s="116">
        <v>0</v>
      </c>
      <c r="G81" s="117"/>
      <c r="H81" s="114" t="s">
        <v>19</v>
      </c>
      <c r="I81" s="115">
        <f>SUM(I80:I80)</f>
        <v>0</v>
      </c>
      <c r="J81" s="116">
        <f>SUM(J80:J80)</f>
        <v>0</v>
      </c>
      <c r="K81" s="115">
        <f>SUM(K80)</f>
        <v>0</v>
      </c>
      <c r="L81" s="116">
        <f>SUM(L80)</f>
        <v>0</v>
      </c>
      <c r="M81" s="115"/>
      <c r="N81" s="114" t="s">
        <v>19</v>
      </c>
      <c r="O81" s="118">
        <f>SUM(O80)</f>
        <v>0</v>
      </c>
      <c r="P81" s="116">
        <f>SUM(P80)</f>
        <v>0</v>
      </c>
      <c r="Q81" s="115">
        <v>0</v>
      </c>
      <c r="R81" s="116">
        <v>0</v>
      </c>
    </row>
    <row r="82" spans="1:18" s="4" customFormat="1" ht="11.25" customHeight="1" x14ac:dyDescent="0.2">
      <c r="A82" s="119"/>
      <c r="B82" s="120"/>
      <c r="C82" s="121"/>
      <c r="D82" s="121"/>
      <c r="E82" s="121"/>
      <c r="F82" s="121"/>
      <c r="G82" s="122"/>
      <c r="H82" s="120"/>
      <c r="I82" s="121"/>
      <c r="J82" s="121"/>
      <c r="K82" s="121"/>
      <c r="L82" s="121"/>
      <c r="M82" s="121"/>
      <c r="N82" s="120"/>
      <c r="O82" s="121"/>
      <c r="P82" s="121"/>
      <c r="Q82" s="121"/>
      <c r="R82" s="121"/>
    </row>
    <row r="83" spans="1:18" s="4" customFormat="1" thickBot="1" x14ac:dyDescent="0.25">
      <c r="A83" s="41"/>
      <c r="B83" s="41" t="s">
        <v>16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4" customFormat="1" ht="23.25" thickBot="1" x14ac:dyDescent="0.25">
      <c r="A84" s="31" t="s">
        <v>13</v>
      </c>
      <c r="B84" s="32">
        <f>B74+B68+B63+B57+B51+B44+B38</f>
        <v>84650500</v>
      </c>
      <c r="C84" s="33"/>
      <c r="D84" s="32"/>
      <c r="E84" s="33">
        <f>B84</f>
        <v>84650500</v>
      </c>
      <c r="F84" s="32"/>
      <c r="G84" s="33"/>
      <c r="H84" s="32">
        <v>0</v>
      </c>
      <c r="I84" s="64"/>
      <c r="J84" s="32"/>
      <c r="K84" s="33"/>
      <c r="L84" s="32"/>
      <c r="M84" s="33"/>
      <c r="N84" s="32"/>
      <c r="O84" s="33"/>
      <c r="P84" s="32"/>
      <c r="Q84" s="33"/>
      <c r="R84" s="32"/>
    </row>
    <row r="85" spans="1:18" s="5" customFormat="1" thickBot="1" x14ac:dyDescent="0.25">
      <c r="A85" s="31" t="s">
        <v>28</v>
      </c>
      <c r="B85" s="32">
        <f>B75+B69+B64+B58+B52+B45+B39</f>
        <v>84650500</v>
      </c>
      <c r="C85" s="32">
        <f>C75+C69+C64+C58+C52+C45+C39+C46+C80</f>
        <v>49824875</v>
      </c>
      <c r="D85" s="32">
        <f>D75+D69+D64+D58+D52+D45+D39+D46+D80</f>
        <v>49824875</v>
      </c>
      <c r="E85" s="33">
        <f t="shared" ref="E85:E90" si="7">B85+C85-D85</f>
        <v>84650500</v>
      </c>
      <c r="F85" s="32">
        <v>0</v>
      </c>
      <c r="G85" s="33"/>
      <c r="H85" s="32">
        <v>0</v>
      </c>
      <c r="I85" s="32">
        <f>I75+I69+I64+I58+I52+I45+I39+I46+I80</f>
        <v>0</v>
      </c>
      <c r="J85" s="32">
        <f>J75+J69+J64+J58+J52+J45+J39+J46+J80</f>
        <v>0</v>
      </c>
      <c r="K85" s="33">
        <v>0</v>
      </c>
      <c r="L85" s="32">
        <v>0</v>
      </c>
      <c r="M85" s="33"/>
      <c r="N85" s="32">
        <v>0</v>
      </c>
      <c r="O85" s="33">
        <v>0</v>
      </c>
      <c r="P85" s="32">
        <v>0</v>
      </c>
      <c r="Q85" s="33">
        <v>0</v>
      </c>
      <c r="R85" s="32">
        <v>0</v>
      </c>
    </row>
    <row r="86" spans="1:18" s="5" customFormat="1" thickBot="1" x14ac:dyDescent="0.25">
      <c r="A86" s="31" t="s">
        <v>40</v>
      </c>
      <c r="B86" s="32">
        <f t="shared" ref="B86:B91" si="8">E85</f>
        <v>84650500</v>
      </c>
      <c r="C86" s="32">
        <f>C40</f>
        <v>0</v>
      </c>
      <c r="D86" s="32">
        <f>D40</f>
        <v>0</v>
      </c>
      <c r="E86" s="33">
        <f t="shared" si="7"/>
        <v>84650500</v>
      </c>
      <c r="F86" s="32">
        <v>0</v>
      </c>
      <c r="G86" s="33"/>
      <c r="H86" s="32">
        <v>0</v>
      </c>
      <c r="I86" s="32">
        <f>I40</f>
        <v>705667.77</v>
      </c>
      <c r="J86" s="32">
        <f>J40</f>
        <v>705667.77</v>
      </c>
      <c r="K86" s="33">
        <v>0</v>
      </c>
      <c r="L86" s="32">
        <v>0</v>
      </c>
      <c r="M86" s="33"/>
      <c r="N86" s="32">
        <v>0</v>
      </c>
      <c r="O86" s="33">
        <v>0</v>
      </c>
      <c r="P86" s="32">
        <v>0</v>
      </c>
      <c r="Q86" s="33">
        <v>0</v>
      </c>
      <c r="R86" s="32">
        <v>0</v>
      </c>
    </row>
    <row r="87" spans="1:18" s="5" customFormat="1" thickBot="1" x14ac:dyDescent="0.25">
      <c r="A87" s="31" t="s">
        <v>41</v>
      </c>
      <c r="B87" s="32">
        <f t="shared" si="8"/>
        <v>84650500</v>
      </c>
      <c r="C87" s="32">
        <f>C41</f>
        <v>0</v>
      </c>
      <c r="D87" s="32">
        <v>0</v>
      </c>
      <c r="E87" s="33">
        <f t="shared" si="7"/>
        <v>84650500</v>
      </c>
      <c r="F87" s="32">
        <v>0</v>
      </c>
      <c r="G87" s="33"/>
      <c r="H87" s="32">
        <v>0</v>
      </c>
      <c r="I87" s="32">
        <f>I70+I69</f>
        <v>90869.64</v>
      </c>
      <c r="J87" s="32">
        <f>J70+J69</f>
        <v>90869.64</v>
      </c>
      <c r="K87" s="33">
        <v>0</v>
      </c>
      <c r="L87" s="32">
        <v>0</v>
      </c>
      <c r="M87" s="33"/>
      <c r="N87" s="32">
        <v>0</v>
      </c>
      <c r="O87" s="33">
        <v>0</v>
      </c>
      <c r="P87" s="32">
        <v>0</v>
      </c>
      <c r="Q87" s="33">
        <v>0</v>
      </c>
      <c r="R87" s="32">
        <v>0</v>
      </c>
    </row>
    <row r="88" spans="1:18" s="5" customFormat="1" thickBot="1" x14ac:dyDescent="0.25">
      <c r="A88" s="31" t="s">
        <v>44</v>
      </c>
      <c r="B88" s="32">
        <f t="shared" si="8"/>
        <v>84650500</v>
      </c>
      <c r="C88" s="32">
        <f>C42</f>
        <v>0</v>
      </c>
      <c r="D88" s="32">
        <v>0</v>
      </c>
      <c r="E88" s="33">
        <f t="shared" si="7"/>
        <v>84650500</v>
      </c>
      <c r="F88" s="32">
        <v>0</v>
      </c>
      <c r="G88" s="33"/>
      <c r="H88" s="32">
        <v>0</v>
      </c>
      <c r="I88" s="32">
        <f>I47</f>
        <v>1461879.63</v>
      </c>
      <c r="J88" s="32">
        <f>I88</f>
        <v>1461879.63</v>
      </c>
      <c r="K88" s="33">
        <v>0</v>
      </c>
      <c r="L88" s="32">
        <v>0</v>
      </c>
      <c r="M88" s="33"/>
      <c r="N88" s="32">
        <v>0</v>
      </c>
      <c r="O88" s="33">
        <v>0</v>
      </c>
      <c r="P88" s="32">
        <v>0</v>
      </c>
      <c r="Q88" s="33">
        <v>0</v>
      </c>
      <c r="R88" s="32">
        <v>0</v>
      </c>
    </row>
    <row r="89" spans="1:18" s="5" customFormat="1" thickBot="1" x14ac:dyDescent="0.25">
      <c r="A89" s="31" t="s">
        <v>45</v>
      </c>
      <c r="B89" s="32">
        <f t="shared" si="8"/>
        <v>84650500</v>
      </c>
      <c r="C89" s="32">
        <f>C43</f>
        <v>0</v>
      </c>
      <c r="D89" s="32">
        <v>0</v>
      </c>
      <c r="E89" s="33">
        <f t="shared" si="7"/>
        <v>84650500</v>
      </c>
      <c r="F89" s="32">
        <v>0</v>
      </c>
      <c r="G89" s="33"/>
      <c r="H89" s="32">
        <v>0</v>
      </c>
      <c r="I89" s="32">
        <f>I53</f>
        <v>716438.82</v>
      </c>
      <c r="J89" s="32">
        <f>I89</f>
        <v>716438.82</v>
      </c>
      <c r="K89" s="33">
        <v>0</v>
      </c>
      <c r="L89" s="32">
        <v>0</v>
      </c>
      <c r="M89" s="33"/>
      <c r="N89" s="32">
        <v>0</v>
      </c>
      <c r="O89" s="33">
        <v>0</v>
      </c>
      <c r="P89" s="32">
        <v>0</v>
      </c>
      <c r="Q89" s="33">
        <v>0</v>
      </c>
      <c r="R89" s="32">
        <v>0</v>
      </c>
    </row>
    <row r="90" spans="1:18" s="5" customFormat="1" thickBot="1" x14ac:dyDescent="0.25">
      <c r="A90" s="31" t="s">
        <v>46</v>
      </c>
      <c r="B90" s="32">
        <f t="shared" si="8"/>
        <v>84650500</v>
      </c>
      <c r="C90" s="32">
        <f>C44</f>
        <v>0</v>
      </c>
      <c r="D90" s="32">
        <v>0</v>
      </c>
      <c r="E90" s="33">
        <f t="shared" si="7"/>
        <v>84650500</v>
      </c>
      <c r="F90" s="32">
        <v>0</v>
      </c>
      <c r="G90" s="33"/>
      <c r="H90" s="32">
        <v>0</v>
      </c>
      <c r="I90" s="32">
        <v>0</v>
      </c>
      <c r="J90" s="32">
        <f>I90</f>
        <v>0</v>
      </c>
      <c r="K90" s="33">
        <v>0</v>
      </c>
      <c r="L90" s="32">
        <v>0</v>
      </c>
      <c r="M90" s="33"/>
      <c r="N90" s="32">
        <v>0</v>
      </c>
      <c r="O90" s="33">
        <v>0</v>
      </c>
      <c r="P90" s="32">
        <v>0</v>
      </c>
      <c r="Q90" s="33">
        <v>0</v>
      </c>
      <c r="R90" s="32">
        <v>0</v>
      </c>
    </row>
    <row r="91" spans="1:18" s="5" customFormat="1" thickBot="1" x14ac:dyDescent="0.25">
      <c r="A91" s="31" t="s">
        <v>47</v>
      </c>
      <c r="B91" s="32">
        <f t="shared" si="8"/>
        <v>84650500</v>
      </c>
      <c r="C91" s="32">
        <f>C45</f>
        <v>0</v>
      </c>
      <c r="D91" s="32">
        <v>0</v>
      </c>
      <c r="E91" s="33">
        <f>B91+C91-D91</f>
        <v>84650500</v>
      </c>
      <c r="F91" s="32">
        <v>0</v>
      </c>
      <c r="G91" s="33"/>
      <c r="H91" s="32">
        <v>0</v>
      </c>
      <c r="I91" s="32">
        <v>0</v>
      </c>
      <c r="J91" s="32">
        <f>I91</f>
        <v>0</v>
      </c>
      <c r="K91" s="33">
        <v>0</v>
      </c>
      <c r="L91" s="32">
        <v>0</v>
      </c>
      <c r="M91" s="33"/>
      <c r="N91" s="32">
        <v>0</v>
      </c>
      <c r="O91" s="33">
        <v>0</v>
      </c>
      <c r="P91" s="32">
        <v>0</v>
      </c>
      <c r="Q91" s="33">
        <v>0</v>
      </c>
      <c r="R91" s="32">
        <v>0</v>
      </c>
    </row>
    <row r="92" spans="1:18" s="5" customFormat="1" thickBot="1" x14ac:dyDescent="0.25">
      <c r="A92" s="31" t="s">
        <v>48</v>
      </c>
      <c r="B92" s="32">
        <f>E91</f>
        <v>84650500</v>
      </c>
      <c r="C92" s="32">
        <f>C59</f>
        <v>0</v>
      </c>
      <c r="D92" s="32">
        <f>D59</f>
        <v>0</v>
      </c>
      <c r="E92" s="33">
        <f>B92+C92-D92</f>
        <v>84650500</v>
      </c>
      <c r="F92" s="32">
        <v>0</v>
      </c>
      <c r="G92" s="33"/>
      <c r="H92" s="32">
        <v>0</v>
      </c>
      <c r="I92" s="32">
        <f>I59</f>
        <v>935087.86</v>
      </c>
      <c r="J92" s="32">
        <f>J59</f>
        <v>935087.86</v>
      </c>
      <c r="K92" s="33">
        <v>0</v>
      </c>
      <c r="L92" s="32">
        <v>0</v>
      </c>
      <c r="M92" s="33"/>
      <c r="N92" s="32">
        <v>0</v>
      </c>
      <c r="O92" s="33">
        <v>0</v>
      </c>
      <c r="P92" s="32">
        <v>0</v>
      </c>
      <c r="Q92" s="33">
        <v>0</v>
      </c>
      <c r="R92" s="32">
        <v>0</v>
      </c>
    </row>
    <row r="93" spans="1:18" s="4" customFormat="1" thickBot="1" x14ac:dyDescent="0.25">
      <c r="A93" s="42" t="s">
        <v>20</v>
      </c>
      <c r="B93" s="48" t="s">
        <v>19</v>
      </c>
      <c r="C93" s="89">
        <f>SUM(C85:C92)</f>
        <v>49824875</v>
      </c>
      <c r="D93" s="90">
        <f>SUM(D85:D92)</f>
        <v>49824875</v>
      </c>
      <c r="E93" s="40">
        <f>B84+C93-D93</f>
        <v>84650500</v>
      </c>
      <c r="F93" s="36">
        <v>0</v>
      </c>
      <c r="G93" s="49"/>
      <c r="H93" s="48" t="s">
        <v>19</v>
      </c>
      <c r="I93" s="39">
        <f>SUM(I85:I92)</f>
        <v>3909943.7199999997</v>
      </c>
      <c r="J93" s="36">
        <f>SUM(J85:J92)</f>
        <v>3909943.7199999997</v>
      </c>
      <c r="K93" s="40">
        <v>0</v>
      </c>
      <c r="L93" s="36">
        <v>0</v>
      </c>
      <c r="M93" s="49"/>
      <c r="N93" s="48" t="s">
        <v>19</v>
      </c>
      <c r="O93" s="39">
        <f>SUM(O85:O85)</f>
        <v>0</v>
      </c>
      <c r="P93" s="36">
        <f>SUM(P85:P85)</f>
        <v>0</v>
      </c>
      <c r="Q93" s="40">
        <v>0</v>
      </c>
      <c r="R93" s="36">
        <v>0</v>
      </c>
    </row>
    <row r="94" spans="1:18" s="4" customFormat="1" ht="45.75" thickBot="1" x14ac:dyDescent="0.25">
      <c r="A94" s="44" t="s">
        <v>29</v>
      </c>
      <c r="B94" s="45" t="s">
        <v>19</v>
      </c>
      <c r="C94" s="46"/>
      <c r="D94" s="34"/>
      <c r="E94" s="46"/>
      <c r="F94" s="47"/>
      <c r="G94" s="46"/>
      <c r="H94" s="45" t="s">
        <v>19</v>
      </c>
      <c r="I94" s="46"/>
      <c r="J94" s="47"/>
      <c r="K94" s="46"/>
      <c r="L94" s="47"/>
      <c r="M94" s="46"/>
      <c r="N94" s="45" t="s">
        <v>19</v>
      </c>
      <c r="O94" s="46"/>
      <c r="P94" s="47"/>
      <c r="Q94" s="46"/>
      <c r="R94" s="47"/>
    </row>
    <row r="95" spans="1:18" s="4" customFormat="1" ht="12" x14ac:dyDescent="0.2">
      <c r="A95" s="8"/>
      <c r="B95" s="10" t="s">
        <v>23</v>
      </c>
      <c r="C95" s="8"/>
      <c r="D95" s="3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4" customFormat="1" thickBot="1" x14ac:dyDescent="0.25">
      <c r="A96" s="41"/>
      <c r="B96" s="41" t="s">
        <v>18</v>
      </c>
      <c r="C96" s="8"/>
      <c r="D96" s="6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4" customFormat="1" ht="23.25" thickBot="1" x14ac:dyDescent="0.25">
      <c r="A97" s="91" t="s">
        <v>13</v>
      </c>
      <c r="B97" s="92">
        <v>0</v>
      </c>
      <c r="C97" s="78"/>
      <c r="D97" s="93"/>
      <c r="E97" s="78"/>
      <c r="F97" s="78"/>
      <c r="G97" s="78"/>
      <c r="H97" s="78">
        <v>0</v>
      </c>
      <c r="I97" s="78"/>
      <c r="J97" s="78"/>
      <c r="K97" s="78"/>
      <c r="L97" s="78"/>
      <c r="M97" s="78"/>
      <c r="N97" s="78">
        <v>0</v>
      </c>
      <c r="O97" s="78"/>
      <c r="P97" s="78"/>
      <c r="Q97" s="79"/>
      <c r="R97" s="55"/>
    </row>
    <row r="98" spans="1:18" s="5" customFormat="1" thickBot="1" x14ac:dyDescent="0.25">
      <c r="A98" s="91" t="s">
        <v>28</v>
      </c>
      <c r="B98" s="92">
        <v>0</v>
      </c>
      <c r="C98" s="78">
        <v>0</v>
      </c>
      <c r="D98" s="93">
        <v>0</v>
      </c>
      <c r="E98" s="78">
        <v>0</v>
      </c>
      <c r="F98" s="78">
        <v>0</v>
      </c>
      <c r="G98" s="78"/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/>
      <c r="N98" s="78">
        <v>0</v>
      </c>
      <c r="O98" s="78">
        <v>0</v>
      </c>
      <c r="P98" s="78">
        <v>0</v>
      </c>
      <c r="Q98" s="79">
        <v>0</v>
      </c>
      <c r="R98" s="55">
        <v>0</v>
      </c>
    </row>
    <row r="99" spans="1:18" s="5" customFormat="1" thickBot="1" x14ac:dyDescent="0.25">
      <c r="A99" s="91" t="s">
        <v>40</v>
      </c>
      <c r="B99" s="92">
        <v>0</v>
      </c>
      <c r="C99" s="78">
        <v>0</v>
      </c>
      <c r="D99" s="93">
        <v>0</v>
      </c>
      <c r="E99" s="78">
        <v>0</v>
      </c>
      <c r="F99" s="78">
        <v>0</v>
      </c>
      <c r="G99" s="78"/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/>
      <c r="N99" s="78">
        <v>0</v>
      </c>
      <c r="O99" s="78">
        <v>0</v>
      </c>
      <c r="P99" s="78">
        <v>0</v>
      </c>
      <c r="Q99" s="79">
        <v>0</v>
      </c>
      <c r="R99" s="55">
        <v>0</v>
      </c>
    </row>
    <row r="100" spans="1:18" s="5" customFormat="1" thickBot="1" x14ac:dyDescent="0.25">
      <c r="A100" s="91" t="s">
        <v>41</v>
      </c>
      <c r="B100" s="92">
        <v>0</v>
      </c>
      <c r="C100" s="78">
        <v>0</v>
      </c>
      <c r="D100" s="93">
        <v>0</v>
      </c>
      <c r="E100" s="78">
        <v>0</v>
      </c>
      <c r="F100" s="78">
        <v>0</v>
      </c>
      <c r="G100" s="78"/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/>
      <c r="N100" s="78">
        <v>0</v>
      </c>
      <c r="O100" s="78">
        <v>0</v>
      </c>
      <c r="P100" s="78">
        <v>0</v>
      </c>
      <c r="Q100" s="79">
        <v>0</v>
      </c>
      <c r="R100" s="55">
        <v>0</v>
      </c>
    </row>
    <row r="101" spans="1:18" s="5" customFormat="1" thickBot="1" x14ac:dyDescent="0.25">
      <c r="A101" s="91" t="s">
        <v>44</v>
      </c>
      <c r="B101" s="92">
        <v>0</v>
      </c>
      <c r="C101" s="78">
        <v>0</v>
      </c>
      <c r="D101" s="93">
        <v>0</v>
      </c>
      <c r="E101" s="78">
        <v>0</v>
      </c>
      <c r="F101" s="78">
        <v>0</v>
      </c>
      <c r="G101" s="78"/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/>
      <c r="N101" s="78">
        <v>0</v>
      </c>
      <c r="O101" s="78">
        <v>0</v>
      </c>
      <c r="P101" s="78">
        <v>0</v>
      </c>
      <c r="Q101" s="79">
        <v>0</v>
      </c>
      <c r="R101" s="55">
        <v>0</v>
      </c>
    </row>
    <row r="102" spans="1:18" s="5" customFormat="1" thickBot="1" x14ac:dyDescent="0.25">
      <c r="A102" s="91" t="s">
        <v>45</v>
      </c>
      <c r="B102" s="92">
        <v>0</v>
      </c>
      <c r="C102" s="78">
        <v>0</v>
      </c>
      <c r="D102" s="93">
        <v>0</v>
      </c>
      <c r="E102" s="78">
        <v>0</v>
      </c>
      <c r="F102" s="78">
        <v>0</v>
      </c>
      <c r="G102" s="78"/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/>
      <c r="N102" s="78">
        <v>0</v>
      </c>
      <c r="O102" s="78">
        <v>0</v>
      </c>
      <c r="P102" s="78">
        <v>0</v>
      </c>
      <c r="Q102" s="79">
        <v>0</v>
      </c>
      <c r="R102" s="55">
        <v>0</v>
      </c>
    </row>
    <row r="103" spans="1:18" s="5" customFormat="1" thickBot="1" x14ac:dyDescent="0.25">
      <c r="A103" s="91" t="s">
        <v>46</v>
      </c>
      <c r="B103" s="92">
        <v>0</v>
      </c>
      <c r="C103" s="78">
        <v>0</v>
      </c>
      <c r="D103" s="93">
        <v>0</v>
      </c>
      <c r="E103" s="78">
        <v>0</v>
      </c>
      <c r="F103" s="78">
        <v>0</v>
      </c>
      <c r="G103" s="78"/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/>
      <c r="N103" s="78">
        <v>0</v>
      </c>
      <c r="O103" s="78">
        <v>0</v>
      </c>
      <c r="P103" s="78">
        <v>0</v>
      </c>
      <c r="Q103" s="79">
        <v>0</v>
      </c>
      <c r="R103" s="55">
        <v>0</v>
      </c>
    </row>
    <row r="104" spans="1:18" s="5" customFormat="1" thickBot="1" x14ac:dyDescent="0.25">
      <c r="A104" s="91" t="s">
        <v>47</v>
      </c>
      <c r="B104" s="92">
        <v>0</v>
      </c>
      <c r="C104" s="78">
        <v>0</v>
      </c>
      <c r="D104" s="93">
        <v>0</v>
      </c>
      <c r="E104" s="78">
        <v>0</v>
      </c>
      <c r="F104" s="78">
        <v>0</v>
      </c>
      <c r="G104" s="78"/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/>
      <c r="N104" s="78">
        <v>0</v>
      </c>
      <c r="O104" s="78">
        <v>0</v>
      </c>
      <c r="P104" s="78">
        <v>0</v>
      </c>
      <c r="Q104" s="79">
        <v>0</v>
      </c>
      <c r="R104" s="55">
        <v>0</v>
      </c>
    </row>
    <row r="105" spans="1:18" s="5" customFormat="1" thickBot="1" x14ac:dyDescent="0.25">
      <c r="A105" s="91" t="s">
        <v>48</v>
      </c>
      <c r="B105" s="92">
        <v>0</v>
      </c>
      <c r="C105" s="78">
        <v>0</v>
      </c>
      <c r="D105" s="93">
        <v>0</v>
      </c>
      <c r="E105" s="78">
        <v>0</v>
      </c>
      <c r="F105" s="78">
        <v>0</v>
      </c>
      <c r="G105" s="78"/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/>
      <c r="N105" s="78">
        <v>0</v>
      </c>
      <c r="O105" s="78">
        <v>0</v>
      </c>
      <c r="P105" s="78">
        <v>0</v>
      </c>
      <c r="Q105" s="79">
        <v>0</v>
      </c>
      <c r="R105" s="55">
        <v>0</v>
      </c>
    </row>
    <row r="106" spans="1:18" s="4" customFormat="1" thickBot="1" x14ac:dyDescent="0.25">
      <c r="A106" s="42" t="s">
        <v>20</v>
      </c>
      <c r="B106" s="94" t="s">
        <v>19</v>
      </c>
      <c r="C106" s="52">
        <f>SUM(C98:C98)</f>
        <v>0</v>
      </c>
      <c r="D106" s="78">
        <f>SUM(D98:D98)</f>
        <v>0</v>
      </c>
      <c r="E106" s="52">
        <f>B97+C106-D106</f>
        <v>0</v>
      </c>
      <c r="F106" s="52">
        <v>0</v>
      </c>
      <c r="G106" s="74"/>
      <c r="H106" s="73" t="s">
        <v>19</v>
      </c>
      <c r="I106" s="52">
        <f>SUM(I98:I98)</f>
        <v>0</v>
      </c>
      <c r="J106" s="52">
        <f>SUM(J98:J98)</f>
        <v>0</v>
      </c>
      <c r="K106" s="52">
        <v>0</v>
      </c>
      <c r="L106" s="52">
        <v>0</v>
      </c>
      <c r="M106" s="74"/>
      <c r="N106" s="73" t="s">
        <v>19</v>
      </c>
      <c r="O106" s="52">
        <v>0</v>
      </c>
      <c r="P106" s="52">
        <v>0</v>
      </c>
      <c r="Q106" s="72">
        <v>0</v>
      </c>
      <c r="R106" s="63">
        <v>0</v>
      </c>
    </row>
    <row r="107" spans="1:18" s="4" customFormat="1" ht="45.75" thickBot="1" x14ac:dyDescent="0.25">
      <c r="A107" s="95" t="s">
        <v>29</v>
      </c>
      <c r="B107" s="96" t="s">
        <v>19</v>
      </c>
      <c r="C107" s="97"/>
      <c r="D107" s="98">
        <v>0</v>
      </c>
      <c r="E107" s="97"/>
      <c r="F107" s="97"/>
      <c r="G107" s="97"/>
      <c r="H107" s="96" t="s">
        <v>19</v>
      </c>
      <c r="I107" s="97"/>
      <c r="J107" s="97"/>
      <c r="K107" s="97"/>
      <c r="L107" s="97"/>
      <c r="M107" s="97"/>
      <c r="N107" s="96" t="s">
        <v>19</v>
      </c>
      <c r="O107" s="97"/>
      <c r="P107" s="97"/>
      <c r="Q107" s="99"/>
      <c r="R107" s="100"/>
    </row>
    <row r="108" spans="1:18" s="4" customFormat="1" thickBot="1" x14ac:dyDescent="0.25">
      <c r="A108" s="41"/>
      <c r="B108" s="50" t="s">
        <v>24</v>
      </c>
      <c r="C108" s="8"/>
      <c r="D108" s="3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4" customFormat="1" ht="23.25" thickBot="1" x14ac:dyDescent="0.25">
      <c r="A109" s="31" t="s">
        <v>13</v>
      </c>
      <c r="B109" s="32">
        <f>B84+B23</f>
        <v>101143500</v>
      </c>
      <c r="C109" s="32"/>
      <c r="D109" s="100"/>
      <c r="E109" s="33"/>
      <c r="F109" s="32"/>
      <c r="G109" s="33"/>
      <c r="H109" s="64">
        <v>0</v>
      </c>
      <c r="I109" s="32"/>
      <c r="J109" s="62"/>
      <c r="K109" s="33"/>
      <c r="L109" s="32"/>
      <c r="M109" s="33"/>
      <c r="N109" s="32">
        <v>0</v>
      </c>
      <c r="O109" s="33"/>
      <c r="P109" s="32"/>
      <c r="Q109" s="33"/>
      <c r="R109" s="32"/>
    </row>
    <row r="110" spans="1:18" s="7" customFormat="1" thickBot="1" x14ac:dyDescent="0.25">
      <c r="A110" s="32" t="str">
        <f t="shared" ref="A110:A117" si="9">A24</f>
        <v>январь</v>
      </c>
      <c r="B110" s="32">
        <f t="shared" ref="B110:B117" si="10">B24+B85</f>
        <v>101143500</v>
      </c>
      <c r="C110" s="32">
        <f t="shared" ref="C110:C117" si="11">C24+C85+C98</f>
        <v>49824875</v>
      </c>
      <c r="D110" s="62">
        <f>D24+D85+D107</f>
        <v>49991875</v>
      </c>
      <c r="E110" s="32">
        <f t="shared" ref="E110:E115" si="12">B110+C110-D110</f>
        <v>100976500</v>
      </c>
      <c r="F110" s="33">
        <f t="shared" ref="F110:H117" si="13">F24</f>
        <v>0</v>
      </c>
      <c r="G110" s="32">
        <f t="shared" si="13"/>
        <v>7.75</v>
      </c>
      <c r="H110" s="33">
        <f t="shared" si="13"/>
        <v>0</v>
      </c>
      <c r="I110" s="32">
        <f>I24+I85+I106</f>
        <v>0</v>
      </c>
      <c r="J110" s="62">
        <f t="shared" ref="J110:J115" si="14">I110</f>
        <v>0</v>
      </c>
      <c r="K110" s="32">
        <f t="shared" ref="K110:R117" si="15">K24</f>
        <v>0</v>
      </c>
      <c r="L110" s="33">
        <f t="shared" si="15"/>
        <v>0</v>
      </c>
      <c r="M110" s="32">
        <f t="shared" si="15"/>
        <v>0</v>
      </c>
      <c r="N110" s="33">
        <f t="shared" si="15"/>
        <v>0</v>
      </c>
      <c r="O110" s="32">
        <f t="shared" si="15"/>
        <v>0</v>
      </c>
      <c r="P110" s="33">
        <f t="shared" si="15"/>
        <v>0</v>
      </c>
      <c r="Q110" s="32">
        <f t="shared" si="15"/>
        <v>0</v>
      </c>
      <c r="R110" s="32">
        <f t="shared" si="15"/>
        <v>0</v>
      </c>
    </row>
    <row r="111" spans="1:18" s="7" customFormat="1" thickBot="1" x14ac:dyDescent="0.25">
      <c r="A111" s="32" t="str">
        <f t="shared" si="9"/>
        <v>февраль</v>
      </c>
      <c r="B111" s="32">
        <f t="shared" si="10"/>
        <v>100976500</v>
      </c>
      <c r="C111" s="32">
        <f t="shared" si="11"/>
        <v>0</v>
      </c>
      <c r="D111" s="62">
        <f>D25+D86+D108</f>
        <v>167000</v>
      </c>
      <c r="E111" s="32">
        <f t="shared" si="12"/>
        <v>100809500</v>
      </c>
      <c r="F111" s="33">
        <f t="shared" si="13"/>
        <v>0</v>
      </c>
      <c r="G111" s="32">
        <f t="shared" si="13"/>
        <v>7.75</v>
      </c>
      <c r="H111" s="33">
        <f t="shared" si="13"/>
        <v>0</v>
      </c>
      <c r="I111" s="32">
        <f>I25+I86+I107</f>
        <v>813294.73</v>
      </c>
      <c r="J111" s="62">
        <f t="shared" si="14"/>
        <v>813294.73</v>
      </c>
      <c r="K111" s="32">
        <f t="shared" si="15"/>
        <v>0</v>
      </c>
      <c r="L111" s="33">
        <f t="shared" si="15"/>
        <v>0</v>
      </c>
      <c r="M111" s="32">
        <f t="shared" si="15"/>
        <v>0</v>
      </c>
      <c r="N111" s="33">
        <f t="shared" si="15"/>
        <v>0</v>
      </c>
      <c r="O111" s="32">
        <f t="shared" si="15"/>
        <v>0</v>
      </c>
      <c r="P111" s="33">
        <f t="shared" si="15"/>
        <v>0</v>
      </c>
      <c r="Q111" s="32">
        <f t="shared" si="15"/>
        <v>0</v>
      </c>
      <c r="R111" s="32">
        <f t="shared" si="15"/>
        <v>0</v>
      </c>
    </row>
    <row r="112" spans="1:18" s="7" customFormat="1" thickBot="1" x14ac:dyDescent="0.25">
      <c r="A112" s="32" t="str">
        <f t="shared" si="9"/>
        <v>март</v>
      </c>
      <c r="B112" s="32">
        <f t="shared" si="10"/>
        <v>100809500</v>
      </c>
      <c r="C112" s="32">
        <f t="shared" si="11"/>
        <v>0</v>
      </c>
      <c r="D112" s="62">
        <f>D26+D87+D109</f>
        <v>167000</v>
      </c>
      <c r="E112" s="32">
        <f t="shared" si="12"/>
        <v>100642500</v>
      </c>
      <c r="F112" s="33">
        <f t="shared" si="13"/>
        <v>0</v>
      </c>
      <c r="G112" s="32">
        <f t="shared" si="13"/>
        <v>7.75</v>
      </c>
      <c r="H112" s="33">
        <f t="shared" si="13"/>
        <v>0</v>
      </c>
      <c r="I112" s="32">
        <f>I26+I87+I108</f>
        <v>190203.47</v>
      </c>
      <c r="J112" s="62">
        <f t="shared" si="14"/>
        <v>190203.47</v>
      </c>
      <c r="K112" s="32">
        <f t="shared" si="15"/>
        <v>0</v>
      </c>
      <c r="L112" s="33">
        <f t="shared" si="15"/>
        <v>0</v>
      </c>
      <c r="M112" s="32">
        <f t="shared" si="15"/>
        <v>0</v>
      </c>
      <c r="N112" s="33">
        <f t="shared" si="15"/>
        <v>0</v>
      </c>
      <c r="O112" s="32">
        <f t="shared" si="15"/>
        <v>0</v>
      </c>
      <c r="P112" s="33">
        <f t="shared" si="15"/>
        <v>0</v>
      </c>
      <c r="Q112" s="32">
        <f t="shared" si="15"/>
        <v>0</v>
      </c>
      <c r="R112" s="32">
        <f t="shared" si="15"/>
        <v>0</v>
      </c>
    </row>
    <row r="113" spans="1:18" s="7" customFormat="1" thickBot="1" x14ac:dyDescent="0.25">
      <c r="A113" s="32" t="str">
        <f t="shared" si="9"/>
        <v>апрель</v>
      </c>
      <c r="B113" s="32">
        <f t="shared" si="10"/>
        <v>100642500</v>
      </c>
      <c r="C113" s="32">
        <f t="shared" si="11"/>
        <v>0</v>
      </c>
      <c r="D113" s="62">
        <f>D101+D88+D27</f>
        <v>167000</v>
      </c>
      <c r="E113" s="32">
        <f t="shared" si="12"/>
        <v>100475500</v>
      </c>
      <c r="F113" s="33">
        <f t="shared" si="13"/>
        <v>0</v>
      </c>
      <c r="G113" s="32">
        <f t="shared" si="13"/>
        <v>7.75</v>
      </c>
      <c r="H113" s="33">
        <f t="shared" si="13"/>
        <v>0</v>
      </c>
      <c r="I113" s="32">
        <f>I27+I88+I101</f>
        <v>1566925.16</v>
      </c>
      <c r="J113" s="62">
        <f t="shared" si="14"/>
        <v>1566925.16</v>
      </c>
      <c r="K113" s="32">
        <f t="shared" si="15"/>
        <v>0</v>
      </c>
      <c r="L113" s="33">
        <f t="shared" si="15"/>
        <v>0</v>
      </c>
      <c r="M113" s="32">
        <f t="shared" si="15"/>
        <v>0</v>
      </c>
      <c r="N113" s="33">
        <f t="shared" si="15"/>
        <v>0</v>
      </c>
      <c r="O113" s="32">
        <f t="shared" si="15"/>
        <v>0</v>
      </c>
      <c r="P113" s="33">
        <f t="shared" si="15"/>
        <v>0</v>
      </c>
      <c r="Q113" s="32">
        <f t="shared" si="15"/>
        <v>0</v>
      </c>
      <c r="R113" s="32">
        <f t="shared" si="15"/>
        <v>0</v>
      </c>
    </row>
    <row r="114" spans="1:18" s="7" customFormat="1" thickBot="1" x14ac:dyDescent="0.25">
      <c r="A114" s="32" t="str">
        <f t="shared" si="9"/>
        <v>май</v>
      </c>
      <c r="B114" s="32">
        <f t="shared" si="10"/>
        <v>100475500</v>
      </c>
      <c r="C114" s="32">
        <f t="shared" si="11"/>
        <v>0</v>
      </c>
      <c r="D114" s="62">
        <f>D102+D89+D28</f>
        <v>167000</v>
      </c>
      <c r="E114" s="32">
        <f t="shared" si="12"/>
        <v>100308500</v>
      </c>
      <c r="F114" s="33">
        <f t="shared" si="13"/>
        <v>0</v>
      </c>
      <c r="G114" s="32">
        <f t="shared" si="13"/>
        <v>7.75</v>
      </c>
      <c r="H114" s="33">
        <f t="shared" si="13"/>
        <v>0</v>
      </c>
      <c r="I114" s="32">
        <f>I28+I89+I102</f>
        <v>817001.85</v>
      </c>
      <c r="J114" s="62">
        <f t="shared" si="14"/>
        <v>817001.85</v>
      </c>
      <c r="K114" s="32">
        <f t="shared" si="15"/>
        <v>0</v>
      </c>
      <c r="L114" s="33">
        <f t="shared" si="15"/>
        <v>0</v>
      </c>
      <c r="M114" s="32">
        <f t="shared" si="15"/>
        <v>0</v>
      </c>
      <c r="N114" s="33">
        <f t="shared" si="15"/>
        <v>0</v>
      </c>
      <c r="O114" s="32">
        <f t="shared" si="15"/>
        <v>0</v>
      </c>
      <c r="P114" s="33">
        <f t="shared" si="15"/>
        <v>0</v>
      </c>
      <c r="Q114" s="32">
        <f t="shared" si="15"/>
        <v>0</v>
      </c>
      <c r="R114" s="32">
        <f t="shared" si="15"/>
        <v>0</v>
      </c>
    </row>
    <row r="115" spans="1:18" s="7" customFormat="1" thickBot="1" x14ac:dyDescent="0.25">
      <c r="A115" s="32" t="str">
        <f t="shared" si="9"/>
        <v>июнь</v>
      </c>
      <c r="B115" s="32">
        <f t="shared" si="10"/>
        <v>100308500</v>
      </c>
      <c r="C115" s="32">
        <f t="shared" si="11"/>
        <v>0</v>
      </c>
      <c r="D115" s="62">
        <f>D103+D90+D29</f>
        <v>167000</v>
      </c>
      <c r="E115" s="32">
        <f t="shared" si="12"/>
        <v>100141500</v>
      </c>
      <c r="F115" s="33">
        <f t="shared" si="13"/>
        <v>0</v>
      </c>
      <c r="G115" s="32">
        <f t="shared" si="13"/>
        <v>7.75</v>
      </c>
      <c r="H115" s="33">
        <f t="shared" si="13"/>
        <v>0</v>
      </c>
      <c r="I115" s="32">
        <f>I29+I90+I103</f>
        <v>102994.54</v>
      </c>
      <c r="J115" s="62">
        <f t="shared" si="14"/>
        <v>102994.54</v>
      </c>
      <c r="K115" s="32">
        <f t="shared" si="15"/>
        <v>0</v>
      </c>
      <c r="L115" s="33">
        <f t="shared" si="15"/>
        <v>0</v>
      </c>
      <c r="M115" s="32">
        <f t="shared" si="15"/>
        <v>0</v>
      </c>
      <c r="N115" s="33">
        <f t="shared" si="15"/>
        <v>0</v>
      </c>
      <c r="O115" s="32">
        <f t="shared" si="15"/>
        <v>0</v>
      </c>
      <c r="P115" s="33">
        <f t="shared" si="15"/>
        <v>0</v>
      </c>
      <c r="Q115" s="32">
        <f t="shared" si="15"/>
        <v>0</v>
      </c>
      <c r="R115" s="32">
        <f t="shared" si="15"/>
        <v>0</v>
      </c>
    </row>
    <row r="116" spans="1:18" s="7" customFormat="1" thickBot="1" x14ac:dyDescent="0.25">
      <c r="A116" s="32" t="str">
        <f t="shared" si="9"/>
        <v>июль</v>
      </c>
      <c r="B116" s="32">
        <f t="shared" si="10"/>
        <v>100141500</v>
      </c>
      <c r="C116" s="32">
        <f t="shared" si="11"/>
        <v>0</v>
      </c>
      <c r="D116" s="62">
        <f>D104+D91+D30</f>
        <v>167000</v>
      </c>
      <c r="E116" s="32">
        <f>B116+C116-D116</f>
        <v>99974500</v>
      </c>
      <c r="F116" s="33">
        <f t="shared" si="13"/>
        <v>0</v>
      </c>
      <c r="G116" s="32">
        <f t="shared" si="13"/>
        <v>7.75</v>
      </c>
      <c r="H116" s="33">
        <f t="shared" si="13"/>
        <v>0</v>
      </c>
      <c r="I116" s="32">
        <f>I30+I91+I104</f>
        <v>98476.67</v>
      </c>
      <c r="J116" s="62">
        <f>I116</f>
        <v>98476.67</v>
      </c>
      <c r="K116" s="32">
        <f t="shared" si="15"/>
        <v>0</v>
      </c>
      <c r="L116" s="33">
        <f t="shared" si="15"/>
        <v>0</v>
      </c>
      <c r="M116" s="32">
        <f t="shared" si="15"/>
        <v>0</v>
      </c>
      <c r="N116" s="33">
        <f t="shared" si="15"/>
        <v>0</v>
      </c>
      <c r="O116" s="32">
        <f t="shared" si="15"/>
        <v>0</v>
      </c>
      <c r="P116" s="33">
        <f t="shared" si="15"/>
        <v>0</v>
      </c>
      <c r="Q116" s="32">
        <f t="shared" si="15"/>
        <v>0</v>
      </c>
      <c r="R116" s="32">
        <f t="shared" si="15"/>
        <v>0</v>
      </c>
    </row>
    <row r="117" spans="1:18" s="7" customFormat="1" thickBot="1" x14ac:dyDescent="0.25">
      <c r="A117" s="32" t="str">
        <f t="shared" si="9"/>
        <v>август</v>
      </c>
      <c r="B117" s="32">
        <f t="shared" si="10"/>
        <v>99974500</v>
      </c>
      <c r="C117" s="32">
        <f t="shared" si="11"/>
        <v>0</v>
      </c>
      <c r="D117" s="62">
        <f>D105+D92+D31</f>
        <v>167000</v>
      </c>
      <c r="E117" s="32">
        <f>B117+C117-D117</f>
        <v>99807500</v>
      </c>
      <c r="F117" s="33">
        <f t="shared" si="13"/>
        <v>0</v>
      </c>
      <c r="G117" s="32">
        <f t="shared" si="13"/>
        <v>7.75</v>
      </c>
      <c r="H117" s="33">
        <f t="shared" si="13"/>
        <v>0</v>
      </c>
      <c r="I117" s="32">
        <f>I31+I92+I105</f>
        <v>1035783.86</v>
      </c>
      <c r="J117" s="62">
        <f>I117</f>
        <v>1035783.86</v>
      </c>
      <c r="K117" s="32">
        <f t="shared" si="15"/>
        <v>0</v>
      </c>
      <c r="L117" s="33">
        <f t="shared" si="15"/>
        <v>0</v>
      </c>
      <c r="M117" s="32">
        <f t="shared" si="15"/>
        <v>0</v>
      </c>
      <c r="N117" s="33">
        <f t="shared" si="15"/>
        <v>0</v>
      </c>
      <c r="O117" s="32">
        <f t="shared" si="15"/>
        <v>0</v>
      </c>
      <c r="P117" s="33">
        <f t="shared" si="15"/>
        <v>0</v>
      </c>
      <c r="Q117" s="32">
        <f t="shared" si="15"/>
        <v>0</v>
      </c>
      <c r="R117" s="32">
        <f t="shared" si="15"/>
        <v>0</v>
      </c>
    </row>
    <row r="118" spans="1:18" s="4" customFormat="1" thickBot="1" x14ac:dyDescent="0.25">
      <c r="A118" s="42" t="s">
        <v>20</v>
      </c>
      <c r="B118" s="43" t="s">
        <v>19</v>
      </c>
      <c r="C118" s="36">
        <f>SUM(C110:C117)</f>
        <v>49824875</v>
      </c>
      <c r="D118" s="63">
        <f>SUM(D110:D117)</f>
        <v>51160875</v>
      </c>
      <c r="E118" s="40">
        <f>B109+C118-D118</f>
        <v>99807500</v>
      </c>
      <c r="F118" s="36">
        <v>0</v>
      </c>
      <c r="G118" s="40"/>
      <c r="H118" s="65" t="s">
        <v>19</v>
      </c>
      <c r="I118" s="36">
        <f>SUM(I110:I117)</f>
        <v>4624680.28</v>
      </c>
      <c r="J118" s="63">
        <f>SUM(J110:J117)</f>
        <v>4624680.28</v>
      </c>
      <c r="K118" s="51">
        <f>K110</f>
        <v>0</v>
      </c>
      <c r="L118" s="52">
        <f>L110</f>
        <v>0</v>
      </c>
      <c r="M118" s="40"/>
      <c r="N118" s="43" t="s">
        <v>19</v>
      </c>
      <c r="O118" s="40">
        <f>SUM(O110:O110)</f>
        <v>0</v>
      </c>
      <c r="P118" s="36">
        <f>SUM(P110:P110)</f>
        <v>0</v>
      </c>
      <c r="Q118" s="40">
        <v>0</v>
      </c>
      <c r="R118" s="39">
        <v>0</v>
      </c>
    </row>
    <row r="119" spans="1:18" s="4" customFormat="1" ht="27" customHeight="1" thickBot="1" x14ac:dyDescent="0.25">
      <c r="A119" s="44" t="s">
        <v>29</v>
      </c>
      <c r="B119" s="45" t="s">
        <v>19</v>
      </c>
      <c r="C119" s="46"/>
      <c r="D119" s="101"/>
      <c r="E119" s="46"/>
      <c r="F119" s="47"/>
      <c r="G119" s="46"/>
      <c r="H119" s="45" t="s">
        <v>19</v>
      </c>
      <c r="I119" s="46"/>
      <c r="J119" s="47"/>
      <c r="K119" s="46"/>
      <c r="L119" s="47"/>
      <c r="M119" s="46"/>
      <c r="N119" s="45" t="s">
        <v>19</v>
      </c>
      <c r="O119" s="46"/>
      <c r="P119" s="47"/>
      <c r="Q119" s="46"/>
      <c r="R119" s="47"/>
    </row>
    <row r="120" spans="1:18" s="4" customFormat="1" ht="12" x14ac:dyDescent="0.2">
      <c r="A120" s="8"/>
      <c r="B120" s="10" t="s">
        <v>25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s="4" customFormat="1" thickBot="1" x14ac:dyDescent="0.25">
      <c r="A121" s="41"/>
      <c r="B121" s="41" t="s">
        <v>17</v>
      </c>
      <c r="C121" s="8"/>
      <c r="D121" s="6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s="4" customFormat="1" ht="23.25" thickBot="1" x14ac:dyDescent="0.25">
      <c r="A122" s="77" t="s">
        <v>13</v>
      </c>
      <c r="B122" s="78">
        <v>0</v>
      </c>
      <c r="C122" s="78"/>
      <c r="D122" s="93"/>
      <c r="E122" s="78"/>
      <c r="F122" s="78"/>
      <c r="G122" s="78"/>
      <c r="H122" s="78">
        <v>0</v>
      </c>
      <c r="I122" s="78"/>
      <c r="J122" s="78"/>
      <c r="K122" s="78"/>
      <c r="L122" s="78"/>
      <c r="M122" s="78"/>
      <c r="N122" s="78">
        <v>0</v>
      </c>
      <c r="O122" s="78"/>
      <c r="P122" s="78"/>
      <c r="Q122" s="78"/>
      <c r="R122" s="79"/>
    </row>
    <row r="123" spans="1:18" s="5" customFormat="1" ht="12" x14ac:dyDescent="0.2">
      <c r="A123" s="75" t="s">
        <v>28</v>
      </c>
      <c r="B123" s="104">
        <v>0</v>
      </c>
      <c r="C123" s="104">
        <v>0</v>
      </c>
      <c r="D123" s="104">
        <v>0</v>
      </c>
      <c r="E123" s="104">
        <v>0</v>
      </c>
      <c r="F123" s="104">
        <v>0</v>
      </c>
      <c r="G123" s="104"/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/>
      <c r="N123" s="104">
        <v>0</v>
      </c>
      <c r="O123" s="104">
        <v>0</v>
      </c>
      <c r="P123" s="104">
        <v>0</v>
      </c>
      <c r="Q123" s="104">
        <v>0</v>
      </c>
      <c r="R123" s="105">
        <v>0</v>
      </c>
    </row>
    <row r="124" spans="1:18" s="5" customFormat="1" ht="12" x14ac:dyDescent="0.2">
      <c r="A124" s="75" t="s">
        <v>40</v>
      </c>
      <c r="B124" s="104">
        <v>0</v>
      </c>
      <c r="C124" s="104">
        <v>0</v>
      </c>
      <c r="D124" s="104">
        <v>0</v>
      </c>
      <c r="E124" s="104">
        <v>0</v>
      </c>
      <c r="F124" s="104">
        <v>0</v>
      </c>
      <c r="G124" s="104"/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/>
      <c r="N124" s="104">
        <v>0</v>
      </c>
      <c r="O124" s="104">
        <v>0</v>
      </c>
      <c r="P124" s="104">
        <v>0</v>
      </c>
      <c r="Q124" s="104">
        <v>0</v>
      </c>
      <c r="R124" s="105">
        <v>0</v>
      </c>
    </row>
    <row r="125" spans="1:18" s="5" customFormat="1" ht="12" x14ac:dyDescent="0.2">
      <c r="A125" s="75" t="s">
        <v>41</v>
      </c>
      <c r="B125" s="104">
        <v>0</v>
      </c>
      <c r="C125" s="104">
        <v>0</v>
      </c>
      <c r="D125" s="104">
        <v>0</v>
      </c>
      <c r="E125" s="104">
        <v>0</v>
      </c>
      <c r="F125" s="104">
        <v>0</v>
      </c>
      <c r="G125" s="104"/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/>
      <c r="N125" s="104">
        <v>0</v>
      </c>
      <c r="O125" s="104">
        <v>0</v>
      </c>
      <c r="P125" s="104">
        <v>0</v>
      </c>
      <c r="Q125" s="104">
        <v>0</v>
      </c>
      <c r="R125" s="105">
        <v>0</v>
      </c>
    </row>
    <row r="126" spans="1:18" s="5" customFormat="1" ht="12" x14ac:dyDescent="0.2">
      <c r="A126" s="75" t="s">
        <v>44</v>
      </c>
      <c r="B126" s="104">
        <v>0</v>
      </c>
      <c r="C126" s="104">
        <v>0</v>
      </c>
      <c r="D126" s="104">
        <v>0</v>
      </c>
      <c r="E126" s="104">
        <v>0</v>
      </c>
      <c r="F126" s="104">
        <v>0</v>
      </c>
      <c r="G126" s="104"/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/>
      <c r="N126" s="104">
        <v>0</v>
      </c>
      <c r="O126" s="104">
        <v>0</v>
      </c>
      <c r="P126" s="104">
        <v>0</v>
      </c>
      <c r="Q126" s="104">
        <v>0</v>
      </c>
      <c r="R126" s="105">
        <v>0</v>
      </c>
    </row>
    <row r="127" spans="1:18" s="5" customFormat="1" ht="12" x14ac:dyDescent="0.2">
      <c r="A127" s="75" t="s">
        <v>45</v>
      </c>
      <c r="B127" s="104">
        <v>0</v>
      </c>
      <c r="C127" s="104">
        <v>0</v>
      </c>
      <c r="D127" s="104">
        <v>0</v>
      </c>
      <c r="E127" s="104">
        <v>0</v>
      </c>
      <c r="F127" s="104">
        <v>0</v>
      </c>
      <c r="G127" s="104"/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/>
      <c r="N127" s="104">
        <v>0</v>
      </c>
      <c r="O127" s="104">
        <v>0</v>
      </c>
      <c r="P127" s="104">
        <v>0</v>
      </c>
      <c r="Q127" s="104">
        <v>0</v>
      </c>
      <c r="R127" s="105">
        <v>0</v>
      </c>
    </row>
    <row r="128" spans="1:18" s="5" customFormat="1" ht="12" x14ac:dyDescent="0.2">
      <c r="A128" s="75" t="s">
        <v>46</v>
      </c>
      <c r="B128" s="104">
        <v>0</v>
      </c>
      <c r="C128" s="104">
        <v>0</v>
      </c>
      <c r="D128" s="104">
        <v>0</v>
      </c>
      <c r="E128" s="104">
        <v>0</v>
      </c>
      <c r="F128" s="104">
        <v>0</v>
      </c>
      <c r="G128" s="104"/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/>
      <c r="N128" s="104">
        <v>0</v>
      </c>
      <c r="O128" s="104">
        <v>0</v>
      </c>
      <c r="P128" s="104">
        <v>0</v>
      </c>
      <c r="Q128" s="104">
        <v>0</v>
      </c>
      <c r="R128" s="105">
        <v>0</v>
      </c>
    </row>
    <row r="129" spans="1:256" s="5" customFormat="1" ht="12" x14ac:dyDescent="0.2">
      <c r="A129" s="75" t="s">
        <v>47</v>
      </c>
      <c r="B129" s="104">
        <v>0</v>
      </c>
      <c r="C129" s="104">
        <v>0</v>
      </c>
      <c r="D129" s="104">
        <v>0</v>
      </c>
      <c r="E129" s="104">
        <v>0</v>
      </c>
      <c r="F129" s="104">
        <v>0</v>
      </c>
      <c r="G129" s="104"/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/>
      <c r="N129" s="104">
        <v>0</v>
      </c>
      <c r="O129" s="104">
        <v>0</v>
      </c>
      <c r="P129" s="104">
        <v>0</v>
      </c>
      <c r="Q129" s="104">
        <v>0</v>
      </c>
      <c r="R129" s="105">
        <v>0</v>
      </c>
    </row>
    <row r="130" spans="1:256" s="5" customFormat="1" thickBot="1" x14ac:dyDescent="0.25">
      <c r="A130" s="75" t="s">
        <v>48</v>
      </c>
      <c r="B130" s="104">
        <v>0</v>
      </c>
      <c r="C130" s="104">
        <v>0</v>
      </c>
      <c r="D130" s="104">
        <v>0</v>
      </c>
      <c r="E130" s="104">
        <v>0</v>
      </c>
      <c r="F130" s="104">
        <v>0</v>
      </c>
      <c r="G130" s="104"/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/>
      <c r="N130" s="104">
        <v>0</v>
      </c>
      <c r="O130" s="104">
        <v>0</v>
      </c>
      <c r="P130" s="104">
        <v>0</v>
      </c>
      <c r="Q130" s="104">
        <v>0</v>
      </c>
      <c r="R130" s="105">
        <v>0</v>
      </c>
    </row>
    <row r="131" spans="1:256" s="6" customFormat="1" thickBot="1" x14ac:dyDescent="0.25">
      <c r="A131" s="70" t="s">
        <v>20</v>
      </c>
      <c r="B131" s="73" t="s">
        <v>19</v>
      </c>
      <c r="C131" s="52">
        <f>SUM(C123:C123)</f>
        <v>0</v>
      </c>
      <c r="D131" s="52">
        <f>SUM(D123:D123)</f>
        <v>0</v>
      </c>
      <c r="E131" s="52">
        <f>B122+C131-D131</f>
        <v>0</v>
      </c>
      <c r="F131" s="52">
        <v>0</v>
      </c>
      <c r="G131" s="74"/>
      <c r="H131" s="73" t="s">
        <v>19</v>
      </c>
      <c r="I131" s="52">
        <f>SUM(I123:I123)</f>
        <v>0</v>
      </c>
      <c r="J131" s="52">
        <f>SUM(J123:J123)</f>
        <v>0</v>
      </c>
      <c r="K131" s="52">
        <v>0</v>
      </c>
      <c r="L131" s="52">
        <v>0</v>
      </c>
      <c r="M131" s="74"/>
      <c r="N131" s="73" t="s">
        <v>19</v>
      </c>
      <c r="O131" s="52">
        <v>0</v>
      </c>
      <c r="P131" s="52">
        <v>0</v>
      </c>
      <c r="Q131" s="52">
        <v>0</v>
      </c>
      <c r="R131" s="72">
        <v>0</v>
      </c>
      <c r="IV131" s="6">
        <f>SUM(C131:IU131)</f>
        <v>0</v>
      </c>
    </row>
    <row r="132" spans="1:256" s="6" customFormat="1" ht="28.5" customHeight="1" thickBot="1" x14ac:dyDescent="0.25">
      <c r="A132" s="95" t="s">
        <v>29</v>
      </c>
      <c r="B132" s="96" t="s">
        <v>19</v>
      </c>
      <c r="C132" s="97"/>
      <c r="D132" s="98"/>
      <c r="E132" s="97"/>
      <c r="F132" s="97"/>
      <c r="G132" s="97"/>
      <c r="H132" s="96" t="s">
        <v>19</v>
      </c>
      <c r="I132" s="97"/>
      <c r="J132" s="97"/>
      <c r="K132" s="97"/>
      <c r="L132" s="97"/>
      <c r="M132" s="97"/>
      <c r="N132" s="96" t="s">
        <v>19</v>
      </c>
      <c r="O132" s="97"/>
      <c r="P132" s="97"/>
      <c r="Q132" s="97"/>
      <c r="R132" s="99"/>
    </row>
    <row r="133" spans="1:256" s="6" customFormat="1" thickBot="1" x14ac:dyDescent="0.25">
      <c r="A133" s="127" t="s">
        <v>26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</row>
    <row r="134" spans="1:256" s="6" customFormat="1" ht="23.25" thickBot="1" x14ac:dyDescent="0.25">
      <c r="A134" s="53" t="s">
        <v>13</v>
      </c>
      <c r="B134" s="32">
        <f t="shared" ref="B134:B142" si="16">B109</f>
        <v>101143500</v>
      </c>
      <c r="C134" s="33"/>
      <c r="D134" s="47"/>
      <c r="E134" s="33"/>
      <c r="F134" s="32"/>
      <c r="G134" s="33"/>
      <c r="H134" s="32"/>
      <c r="I134" s="33">
        <v>0</v>
      </c>
      <c r="J134" s="32"/>
      <c r="K134" s="33"/>
      <c r="L134" s="32"/>
      <c r="M134" s="33"/>
      <c r="N134" s="32">
        <v>0</v>
      </c>
      <c r="O134" s="33"/>
      <c r="P134" s="32"/>
      <c r="Q134" s="33"/>
      <c r="R134" s="32"/>
    </row>
    <row r="135" spans="1:256" s="6" customFormat="1" thickBot="1" x14ac:dyDescent="0.25">
      <c r="A135" s="54" t="s">
        <v>15</v>
      </c>
      <c r="B135" s="34">
        <f t="shared" si="16"/>
        <v>101143500</v>
      </c>
      <c r="C135" s="55">
        <f t="shared" ref="C135:F142" si="17">C110</f>
        <v>49824875</v>
      </c>
      <c r="D135" s="55">
        <f t="shared" si="17"/>
        <v>49991875</v>
      </c>
      <c r="E135" s="34">
        <f t="shared" si="17"/>
        <v>100976500</v>
      </c>
      <c r="F135" s="34">
        <f t="shared" si="17"/>
        <v>0</v>
      </c>
      <c r="G135" s="34"/>
      <c r="H135" s="34">
        <f t="shared" ref="H135:L142" si="18">H110</f>
        <v>0</v>
      </c>
      <c r="I135" s="34">
        <f t="shared" si="18"/>
        <v>0</v>
      </c>
      <c r="J135" s="34">
        <f t="shared" si="18"/>
        <v>0</v>
      </c>
      <c r="K135" s="34">
        <f t="shared" si="18"/>
        <v>0</v>
      </c>
      <c r="L135" s="34">
        <f t="shared" si="18"/>
        <v>0</v>
      </c>
      <c r="M135" s="34"/>
      <c r="N135" s="34">
        <f t="shared" ref="N135:R142" si="19">N110</f>
        <v>0</v>
      </c>
      <c r="O135" s="34">
        <f t="shared" si="19"/>
        <v>0</v>
      </c>
      <c r="P135" s="33">
        <f t="shared" si="19"/>
        <v>0</v>
      </c>
      <c r="Q135" s="34">
        <f t="shared" si="19"/>
        <v>0</v>
      </c>
      <c r="R135" s="34">
        <f t="shared" si="19"/>
        <v>0</v>
      </c>
    </row>
    <row r="136" spans="1:256" s="6" customFormat="1" thickBot="1" x14ac:dyDescent="0.25">
      <c r="A136" s="54" t="s">
        <v>40</v>
      </c>
      <c r="B136" s="34">
        <f t="shared" si="16"/>
        <v>100976500</v>
      </c>
      <c r="C136" s="55">
        <f t="shared" si="17"/>
        <v>0</v>
      </c>
      <c r="D136" s="55">
        <f t="shared" si="17"/>
        <v>167000</v>
      </c>
      <c r="E136" s="34">
        <f t="shared" si="17"/>
        <v>100809500</v>
      </c>
      <c r="F136" s="34">
        <f t="shared" si="17"/>
        <v>0</v>
      </c>
      <c r="G136" s="34"/>
      <c r="H136" s="34">
        <f t="shared" si="18"/>
        <v>0</v>
      </c>
      <c r="I136" s="34">
        <f t="shared" si="18"/>
        <v>813294.73</v>
      </c>
      <c r="J136" s="34">
        <f t="shared" si="18"/>
        <v>813294.73</v>
      </c>
      <c r="K136" s="34">
        <f t="shared" si="18"/>
        <v>0</v>
      </c>
      <c r="L136" s="34">
        <f t="shared" si="18"/>
        <v>0</v>
      </c>
      <c r="M136" s="34"/>
      <c r="N136" s="34">
        <f t="shared" si="19"/>
        <v>0</v>
      </c>
      <c r="O136" s="34">
        <f t="shared" si="19"/>
        <v>0</v>
      </c>
      <c r="P136" s="33">
        <f t="shared" si="19"/>
        <v>0</v>
      </c>
      <c r="Q136" s="34">
        <f t="shared" si="19"/>
        <v>0</v>
      </c>
      <c r="R136" s="34">
        <f t="shared" si="19"/>
        <v>0</v>
      </c>
    </row>
    <row r="137" spans="1:256" s="6" customFormat="1" thickBot="1" x14ac:dyDescent="0.25">
      <c r="A137" s="54" t="s">
        <v>41</v>
      </c>
      <c r="B137" s="34">
        <f t="shared" si="16"/>
        <v>100809500</v>
      </c>
      <c r="C137" s="55">
        <f t="shared" si="17"/>
        <v>0</v>
      </c>
      <c r="D137" s="55">
        <f t="shared" si="17"/>
        <v>167000</v>
      </c>
      <c r="E137" s="34">
        <f t="shared" si="17"/>
        <v>100642500</v>
      </c>
      <c r="F137" s="34">
        <f t="shared" si="17"/>
        <v>0</v>
      </c>
      <c r="G137" s="34"/>
      <c r="H137" s="34">
        <f t="shared" si="18"/>
        <v>0</v>
      </c>
      <c r="I137" s="34">
        <f t="shared" si="18"/>
        <v>190203.47</v>
      </c>
      <c r="J137" s="34">
        <f t="shared" si="18"/>
        <v>190203.47</v>
      </c>
      <c r="K137" s="34">
        <f t="shared" si="18"/>
        <v>0</v>
      </c>
      <c r="L137" s="34">
        <f t="shared" si="18"/>
        <v>0</v>
      </c>
      <c r="M137" s="34"/>
      <c r="N137" s="34">
        <f t="shared" si="19"/>
        <v>0</v>
      </c>
      <c r="O137" s="34">
        <f t="shared" si="19"/>
        <v>0</v>
      </c>
      <c r="P137" s="33">
        <f t="shared" si="19"/>
        <v>0</v>
      </c>
      <c r="Q137" s="34">
        <f t="shared" si="19"/>
        <v>0</v>
      </c>
      <c r="R137" s="34">
        <f t="shared" si="19"/>
        <v>0</v>
      </c>
    </row>
    <row r="138" spans="1:256" s="6" customFormat="1" thickBot="1" x14ac:dyDescent="0.25">
      <c r="A138" s="54" t="s">
        <v>44</v>
      </c>
      <c r="B138" s="34">
        <f t="shared" si="16"/>
        <v>100642500</v>
      </c>
      <c r="C138" s="55">
        <f t="shared" si="17"/>
        <v>0</v>
      </c>
      <c r="D138" s="55">
        <f t="shared" si="17"/>
        <v>167000</v>
      </c>
      <c r="E138" s="34">
        <f t="shared" si="17"/>
        <v>100475500</v>
      </c>
      <c r="F138" s="34">
        <f t="shared" si="17"/>
        <v>0</v>
      </c>
      <c r="G138" s="34"/>
      <c r="H138" s="34">
        <f t="shared" si="18"/>
        <v>0</v>
      </c>
      <c r="I138" s="34">
        <f t="shared" si="18"/>
        <v>1566925.16</v>
      </c>
      <c r="J138" s="34">
        <f t="shared" si="18"/>
        <v>1566925.16</v>
      </c>
      <c r="K138" s="34">
        <f t="shared" si="18"/>
        <v>0</v>
      </c>
      <c r="L138" s="34">
        <f t="shared" si="18"/>
        <v>0</v>
      </c>
      <c r="M138" s="34"/>
      <c r="N138" s="34">
        <f t="shared" si="19"/>
        <v>0</v>
      </c>
      <c r="O138" s="34">
        <f t="shared" si="19"/>
        <v>0</v>
      </c>
      <c r="P138" s="33">
        <f t="shared" si="19"/>
        <v>0</v>
      </c>
      <c r="Q138" s="34">
        <f t="shared" si="19"/>
        <v>0</v>
      </c>
      <c r="R138" s="34">
        <f t="shared" si="19"/>
        <v>0</v>
      </c>
    </row>
    <row r="139" spans="1:256" s="6" customFormat="1" thickBot="1" x14ac:dyDescent="0.25">
      <c r="A139" s="54" t="s">
        <v>45</v>
      </c>
      <c r="B139" s="34">
        <f t="shared" si="16"/>
        <v>100475500</v>
      </c>
      <c r="C139" s="55">
        <f t="shared" si="17"/>
        <v>0</v>
      </c>
      <c r="D139" s="55">
        <f t="shared" si="17"/>
        <v>167000</v>
      </c>
      <c r="E139" s="34">
        <f t="shared" si="17"/>
        <v>100308500</v>
      </c>
      <c r="F139" s="34">
        <f t="shared" si="17"/>
        <v>0</v>
      </c>
      <c r="G139" s="34"/>
      <c r="H139" s="34">
        <f t="shared" si="18"/>
        <v>0</v>
      </c>
      <c r="I139" s="34">
        <f t="shared" si="18"/>
        <v>817001.85</v>
      </c>
      <c r="J139" s="34">
        <f t="shared" si="18"/>
        <v>817001.85</v>
      </c>
      <c r="K139" s="34">
        <f t="shared" si="18"/>
        <v>0</v>
      </c>
      <c r="L139" s="34">
        <f t="shared" si="18"/>
        <v>0</v>
      </c>
      <c r="M139" s="34"/>
      <c r="N139" s="34">
        <f t="shared" si="19"/>
        <v>0</v>
      </c>
      <c r="O139" s="34">
        <f t="shared" si="19"/>
        <v>0</v>
      </c>
      <c r="P139" s="33">
        <f t="shared" si="19"/>
        <v>0</v>
      </c>
      <c r="Q139" s="34">
        <f t="shared" si="19"/>
        <v>0</v>
      </c>
      <c r="R139" s="34">
        <f t="shared" si="19"/>
        <v>0</v>
      </c>
    </row>
    <row r="140" spans="1:256" s="6" customFormat="1" thickBot="1" x14ac:dyDescent="0.25">
      <c r="A140" s="54" t="s">
        <v>46</v>
      </c>
      <c r="B140" s="34">
        <f t="shared" si="16"/>
        <v>100308500</v>
      </c>
      <c r="C140" s="55">
        <f t="shared" si="17"/>
        <v>0</v>
      </c>
      <c r="D140" s="55">
        <f t="shared" si="17"/>
        <v>167000</v>
      </c>
      <c r="E140" s="34">
        <f t="shared" si="17"/>
        <v>100141500</v>
      </c>
      <c r="F140" s="34">
        <f t="shared" si="17"/>
        <v>0</v>
      </c>
      <c r="G140" s="34"/>
      <c r="H140" s="34">
        <f t="shared" si="18"/>
        <v>0</v>
      </c>
      <c r="I140" s="34">
        <f t="shared" si="18"/>
        <v>102994.54</v>
      </c>
      <c r="J140" s="34">
        <f t="shared" si="18"/>
        <v>102994.54</v>
      </c>
      <c r="K140" s="34">
        <f t="shared" si="18"/>
        <v>0</v>
      </c>
      <c r="L140" s="34">
        <f t="shared" si="18"/>
        <v>0</v>
      </c>
      <c r="M140" s="34"/>
      <c r="N140" s="34">
        <f t="shared" si="19"/>
        <v>0</v>
      </c>
      <c r="O140" s="34">
        <f t="shared" si="19"/>
        <v>0</v>
      </c>
      <c r="P140" s="33">
        <f t="shared" si="19"/>
        <v>0</v>
      </c>
      <c r="Q140" s="34">
        <f t="shared" si="19"/>
        <v>0</v>
      </c>
      <c r="R140" s="34">
        <f t="shared" si="19"/>
        <v>0</v>
      </c>
    </row>
    <row r="141" spans="1:256" s="6" customFormat="1" thickBot="1" x14ac:dyDescent="0.25">
      <c r="A141" s="54" t="s">
        <v>47</v>
      </c>
      <c r="B141" s="34">
        <f t="shared" si="16"/>
        <v>100141500</v>
      </c>
      <c r="C141" s="55">
        <f t="shared" si="17"/>
        <v>0</v>
      </c>
      <c r="D141" s="55">
        <f t="shared" si="17"/>
        <v>167000</v>
      </c>
      <c r="E141" s="34">
        <f t="shared" si="17"/>
        <v>99974500</v>
      </c>
      <c r="F141" s="34">
        <f t="shared" si="17"/>
        <v>0</v>
      </c>
      <c r="G141" s="34"/>
      <c r="H141" s="34">
        <f t="shared" si="18"/>
        <v>0</v>
      </c>
      <c r="I141" s="34">
        <f t="shared" si="18"/>
        <v>98476.67</v>
      </c>
      <c r="J141" s="34">
        <f t="shared" si="18"/>
        <v>98476.67</v>
      </c>
      <c r="K141" s="34">
        <f t="shared" si="18"/>
        <v>0</v>
      </c>
      <c r="L141" s="34">
        <f t="shared" si="18"/>
        <v>0</v>
      </c>
      <c r="M141" s="34"/>
      <c r="N141" s="34">
        <f t="shared" si="19"/>
        <v>0</v>
      </c>
      <c r="O141" s="34">
        <f t="shared" si="19"/>
        <v>0</v>
      </c>
      <c r="P141" s="33">
        <f t="shared" si="19"/>
        <v>0</v>
      </c>
      <c r="Q141" s="34">
        <f t="shared" si="19"/>
        <v>0</v>
      </c>
      <c r="R141" s="34">
        <f t="shared" si="19"/>
        <v>0</v>
      </c>
    </row>
    <row r="142" spans="1:256" s="6" customFormat="1" thickBot="1" x14ac:dyDescent="0.25">
      <c r="A142" s="54" t="s">
        <v>48</v>
      </c>
      <c r="B142" s="34">
        <f t="shared" si="16"/>
        <v>99974500</v>
      </c>
      <c r="C142" s="55">
        <f t="shared" si="17"/>
        <v>0</v>
      </c>
      <c r="D142" s="55">
        <f t="shared" si="17"/>
        <v>167000</v>
      </c>
      <c r="E142" s="34">
        <f t="shared" si="17"/>
        <v>99807500</v>
      </c>
      <c r="F142" s="34">
        <f t="shared" si="17"/>
        <v>0</v>
      </c>
      <c r="G142" s="34"/>
      <c r="H142" s="34">
        <f t="shared" si="18"/>
        <v>0</v>
      </c>
      <c r="I142" s="34">
        <f t="shared" si="18"/>
        <v>1035783.86</v>
      </c>
      <c r="J142" s="34">
        <f t="shared" si="18"/>
        <v>1035783.86</v>
      </c>
      <c r="K142" s="34">
        <f t="shared" si="18"/>
        <v>0</v>
      </c>
      <c r="L142" s="34">
        <f t="shared" si="18"/>
        <v>0</v>
      </c>
      <c r="M142" s="34"/>
      <c r="N142" s="34">
        <f t="shared" si="19"/>
        <v>0</v>
      </c>
      <c r="O142" s="34">
        <f t="shared" si="19"/>
        <v>0</v>
      </c>
      <c r="P142" s="33">
        <f t="shared" si="19"/>
        <v>0</v>
      </c>
      <c r="Q142" s="34">
        <f t="shared" si="19"/>
        <v>0</v>
      </c>
      <c r="R142" s="34">
        <f t="shared" si="19"/>
        <v>0</v>
      </c>
    </row>
    <row r="143" spans="1:256" s="3" customFormat="1" ht="16.5" thickBot="1" x14ac:dyDescent="0.3">
      <c r="A143" s="38" t="s">
        <v>36</v>
      </c>
      <c r="B143" s="35" t="s">
        <v>19</v>
      </c>
      <c r="C143" s="37">
        <f>SUM(C135:C141)</f>
        <v>49824875</v>
      </c>
      <c r="D143" s="90">
        <f>SUM(D135:D142)</f>
        <v>51160875</v>
      </c>
      <c r="E143" s="37">
        <f>B134+C143-D143</f>
        <v>99807500</v>
      </c>
      <c r="F143" s="38">
        <f>F135</f>
        <v>0</v>
      </c>
      <c r="G143" s="37"/>
      <c r="H143" s="35" t="s">
        <v>19</v>
      </c>
      <c r="I143" s="37">
        <f>SUM(I134:I142)</f>
        <v>4624680.28</v>
      </c>
      <c r="J143" s="38">
        <f>SUM(J135:J142)</f>
        <v>4624680.28</v>
      </c>
      <c r="K143" s="37">
        <v>0</v>
      </c>
      <c r="L143" s="38">
        <v>0</v>
      </c>
      <c r="M143" s="37"/>
      <c r="N143" s="35" t="s">
        <v>19</v>
      </c>
      <c r="O143" s="37">
        <f>SUM(O135:O135)</f>
        <v>0</v>
      </c>
      <c r="P143" s="36">
        <f>SUM(P135:P135)</f>
        <v>0</v>
      </c>
      <c r="Q143" s="37">
        <v>0</v>
      </c>
      <c r="R143" s="38">
        <v>0</v>
      </c>
    </row>
    <row r="144" spans="1:256" s="67" customFormat="1" ht="46.5" thickBot="1" x14ac:dyDescent="0.3">
      <c r="A144" s="44" t="s">
        <v>29</v>
      </c>
      <c r="B144" s="56" t="s">
        <v>19</v>
      </c>
      <c r="C144" s="57"/>
      <c r="D144" s="34"/>
      <c r="E144" s="57"/>
      <c r="F144" s="58"/>
      <c r="G144" s="57"/>
      <c r="H144" s="56" t="s">
        <v>19</v>
      </c>
      <c r="I144" s="57"/>
      <c r="J144" s="58"/>
      <c r="K144" s="57"/>
      <c r="L144" s="58"/>
      <c r="M144" s="57"/>
      <c r="N144" s="56" t="s">
        <v>19</v>
      </c>
      <c r="O144" s="57"/>
      <c r="P144" s="58"/>
      <c r="Q144" s="57"/>
      <c r="R144" s="58"/>
    </row>
    <row r="145" spans="1:6" ht="15" x14ac:dyDescent="0.25">
      <c r="A145" s="1"/>
      <c r="D145" s="66"/>
      <c r="E145" s="1"/>
      <c r="F145" s="1"/>
    </row>
  </sheetData>
  <mergeCells count="14">
    <mergeCell ref="A56:O56"/>
    <mergeCell ref="A43:O43"/>
    <mergeCell ref="A67:O67"/>
    <mergeCell ref="A78:O78"/>
    <mergeCell ref="A133:R133"/>
    <mergeCell ref="A73:O73"/>
    <mergeCell ref="G1:L1"/>
    <mergeCell ref="G2:L2"/>
    <mergeCell ref="A4:R4"/>
    <mergeCell ref="A22:B22"/>
    <mergeCell ref="A9:R9"/>
    <mergeCell ref="A62:O62"/>
    <mergeCell ref="A50:O50"/>
    <mergeCell ref="A37:O37"/>
  </mergeCells>
  <phoneticPr fontId="2" type="noConversion"/>
  <pageMargins left="0" right="0" top="0" bottom="0.39370078740157483" header="0" footer="0"/>
  <pageSetup paperSize="9" firstPageNumber="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Угличский МР</vt:lpstr>
      <vt:lpstr>'Угличский МР'!Заголовки_для_печати</vt:lpstr>
      <vt:lpstr>'Угличский МР'!Область_печати</vt:lpstr>
    </vt:vector>
  </TitlesOfParts>
  <Company>Департамент финансов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А.А.</dc:creator>
  <cp:lastModifiedBy>Соболева А.А.</cp:lastModifiedBy>
  <cp:lastPrinted>2020-09-01T07:24:46Z</cp:lastPrinted>
  <dcterms:created xsi:type="dcterms:W3CDTF">2007-11-23T10:43:28Z</dcterms:created>
  <dcterms:modified xsi:type="dcterms:W3CDTF">2020-09-01T08:25:17Z</dcterms:modified>
</cp:coreProperties>
</file>