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42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МР'!$A$1:$R$140</definedName>
  </definedNames>
  <calcPr calcId="145621" fullCalcOnLoad="1"/>
</workbook>
</file>

<file path=xl/calcChain.xml><?xml version="1.0" encoding="utf-8"?>
<calcChain xmlns="http://schemas.openxmlformats.org/spreadsheetml/2006/main">
  <c r="P134" i="1" l="1"/>
  <c r="K134" i="1"/>
  <c r="R111" i="1"/>
  <c r="R134" i="1" s="1"/>
  <c r="Q111" i="1"/>
  <c r="Q134" i="1" s="1"/>
  <c r="P111" i="1"/>
  <c r="O111" i="1"/>
  <c r="O134" i="1" s="1"/>
  <c r="N111" i="1"/>
  <c r="N134" i="1" s="1"/>
  <c r="M111" i="1"/>
  <c r="L111" i="1"/>
  <c r="L134" i="1" s="1"/>
  <c r="K111" i="1"/>
  <c r="I111" i="1"/>
  <c r="I134" i="1" s="1"/>
  <c r="F111" i="1"/>
  <c r="F134" i="1" s="1"/>
  <c r="C111" i="1"/>
  <c r="C134" i="1" s="1"/>
  <c r="A111" i="1"/>
  <c r="D89" i="1"/>
  <c r="J88" i="1"/>
  <c r="C88" i="1"/>
  <c r="I29" i="1"/>
  <c r="H29" i="1"/>
  <c r="H111" i="1" s="1"/>
  <c r="H134" i="1" s="1"/>
  <c r="G29" i="1"/>
  <c r="G111" i="1" s="1"/>
  <c r="D29" i="1"/>
  <c r="D111" i="1" s="1"/>
  <c r="D134" i="1" s="1"/>
  <c r="C29" i="1"/>
  <c r="D18" i="1"/>
  <c r="I18" i="1"/>
  <c r="J17" i="1"/>
  <c r="J29" i="1" s="1"/>
  <c r="R110" i="1"/>
  <c r="R133" i="1" s="1"/>
  <c r="Q110" i="1"/>
  <c r="Q133" i="1" s="1"/>
  <c r="P110" i="1"/>
  <c r="P133" i="1" s="1"/>
  <c r="O110" i="1"/>
  <c r="O133" i="1" s="1"/>
  <c r="N110" i="1"/>
  <c r="N133" i="1" s="1"/>
  <c r="M110" i="1"/>
  <c r="L110" i="1"/>
  <c r="L133" i="1"/>
  <c r="K110" i="1"/>
  <c r="K133" i="1"/>
  <c r="F110" i="1"/>
  <c r="F133" i="1"/>
  <c r="A110" i="1"/>
  <c r="J87" i="1"/>
  <c r="C87" i="1"/>
  <c r="I28" i="1"/>
  <c r="I110" i="1" s="1"/>
  <c r="H28" i="1"/>
  <c r="H110" i="1" s="1"/>
  <c r="H133" i="1" s="1"/>
  <c r="G28" i="1"/>
  <c r="G110" i="1"/>
  <c r="D28" i="1"/>
  <c r="D110" i="1"/>
  <c r="D133" i="1" s="1"/>
  <c r="C28" i="1"/>
  <c r="C110" i="1" s="1"/>
  <c r="C133" i="1" s="1"/>
  <c r="J16" i="1"/>
  <c r="J28" i="1"/>
  <c r="R109" i="1"/>
  <c r="R132" i="1" s="1"/>
  <c r="Q109" i="1"/>
  <c r="Q132" i="1" s="1"/>
  <c r="P109" i="1"/>
  <c r="P132" i="1" s="1"/>
  <c r="O109" i="1"/>
  <c r="O132" i="1" s="1"/>
  <c r="N109" i="1"/>
  <c r="N132" i="1" s="1"/>
  <c r="M109" i="1"/>
  <c r="L109" i="1"/>
  <c r="L132" i="1" s="1"/>
  <c r="K109" i="1"/>
  <c r="K132" i="1" s="1"/>
  <c r="F109" i="1"/>
  <c r="F132" i="1" s="1"/>
  <c r="A109" i="1"/>
  <c r="I86" i="1"/>
  <c r="J86" i="1"/>
  <c r="C86" i="1"/>
  <c r="I52" i="1"/>
  <c r="J51" i="1"/>
  <c r="J52" i="1"/>
  <c r="I27" i="1"/>
  <c r="H27" i="1"/>
  <c r="H109" i="1" s="1"/>
  <c r="H132" i="1" s="1"/>
  <c r="G27" i="1"/>
  <c r="G109" i="1"/>
  <c r="D27" i="1"/>
  <c r="C27" i="1"/>
  <c r="J15" i="1"/>
  <c r="J27" i="1"/>
  <c r="I85" i="1"/>
  <c r="J85" i="1"/>
  <c r="R108" i="1"/>
  <c r="R131" i="1" s="1"/>
  <c r="Q108" i="1"/>
  <c r="Q131" i="1" s="1"/>
  <c r="P108" i="1"/>
  <c r="P131" i="1" s="1"/>
  <c r="O108" i="1"/>
  <c r="O131" i="1" s="1"/>
  <c r="N108" i="1"/>
  <c r="N131" i="1" s="1"/>
  <c r="M108" i="1"/>
  <c r="L108" i="1"/>
  <c r="L131" i="1"/>
  <c r="K108" i="1"/>
  <c r="K131" i="1"/>
  <c r="F108" i="1"/>
  <c r="F131" i="1" s="1"/>
  <c r="A108" i="1"/>
  <c r="I26" i="1"/>
  <c r="I108" i="1"/>
  <c r="H26" i="1"/>
  <c r="H108" i="1"/>
  <c r="H131" i="1" s="1"/>
  <c r="G26" i="1"/>
  <c r="G108" i="1" s="1"/>
  <c r="D26" i="1"/>
  <c r="C26" i="1"/>
  <c r="J14" i="1"/>
  <c r="J26" i="1" s="1"/>
  <c r="C85" i="1"/>
  <c r="C108" i="1" s="1"/>
  <c r="C131" i="1" s="1"/>
  <c r="I46" i="1"/>
  <c r="J45" i="1"/>
  <c r="J46" i="1" s="1"/>
  <c r="D46" i="1"/>
  <c r="R107" i="1"/>
  <c r="R130" i="1" s="1"/>
  <c r="Q107" i="1"/>
  <c r="Q130" i="1" s="1"/>
  <c r="P107" i="1"/>
  <c r="P130" i="1" s="1"/>
  <c r="O107" i="1"/>
  <c r="O130" i="1" s="1"/>
  <c r="N107" i="1"/>
  <c r="N130" i="1" s="1"/>
  <c r="M107" i="1"/>
  <c r="L107" i="1"/>
  <c r="L130" i="1"/>
  <c r="K107" i="1"/>
  <c r="K130" i="1"/>
  <c r="F107" i="1"/>
  <c r="F130" i="1" s="1"/>
  <c r="A107" i="1"/>
  <c r="I84" i="1"/>
  <c r="C68" i="1"/>
  <c r="D68" i="1"/>
  <c r="E68" i="1" s="1"/>
  <c r="I68" i="1"/>
  <c r="J67" i="1"/>
  <c r="J84" i="1"/>
  <c r="I25" i="1"/>
  <c r="H25" i="1"/>
  <c r="H107" i="1" s="1"/>
  <c r="H130" i="1" s="1"/>
  <c r="G25" i="1"/>
  <c r="G107" i="1" s="1"/>
  <c r="D25" i="1"/>
  <c r="C25" i="1"/>
  <c r="J13" i="1"/>
  <c r="J25" i="1" s="1"/>
  <c r="P129" i="1"/>
  <c r="R106" i="1"/>
  <c r="R129" i="1"/>
  <c r="Q106" i="1"/>
  <c r="Q129" i="1"/>
  <c r="P106" i="1"/>
  <c r="O106" i="1"/>
  <c r="O129" i="1" s="1"/>
  <c r="N106" i="1"/>
  <c r="N129" i="1" s="1"/>
  <c r="M106" i="1"/>
  <c r="L106" i="1"/>
  <c r="L129" i="1"/>
  <c r="K106" i="1"/>
  <c r="K129" i="1"/>
  <c r="F106" i="1"/>
  <c r="F129" i="1"/>
  <c r="A106" i="1"/>
  <c r="I83" i="1"/>
  <c r="I106" i="1" s="1"/>
  <c r="D83" i="1"/>
  <c r="C83" i="1"/>
  <c r="C106" i="1" s="1"/>
  <c r="C129" i="1" s="1"/>
  <c r="J38" i="1"/>
  <c r="J83" i="1"/>
  <c r="I39" i="1"/>
  <c r="I24" i="1"/>
  <c r="H24" i="1"/>
  <c r="H106" i="1"/>
  <c r="H129" i="1" s="1"/>
  <c r="G24" i="1"/>
  <c r="G106" i="1" s="1"/>
  <c r="D24" i="1"/>
  <c r="C24" i="1"/>
  <c r="J12" i="1"/>
  <c r="J24" i="1" s="1"/>
  <c r="J82" i="1"/>
  <c r="J89" i="1" s="1"/>
  <c r="I82" i="1"/>
  <c r="I89" i="1" s="1"/>
  <c r="C82" i="1"/>
  <c r="C89" i="1" s="1"/>
  <c r="D82" i="1"/>
  <c r="P78" i="1"/>
  <c r="O78" i="1"/>
  <c r="L78" i="1"/>
  <c r="K78" i="1"/>
  <c r="J78" i="1"/>
  <c r="I78" i="1"/>
  <c r="D78" i="1"/>
  <c r="C78" i="1"/>
  <c r="E78" i="1"/>
  <c r="E76" i="1"/>
  <c r="B77" i="1"/>
  <c r="E77" i="1" s="1"/>
  <c r="B81" i="1"/>
  <c r="E81" i="1" s="1"/>
  <c r="E71" i="1"/>
  <c r="B72" i="1"/>
  <c r="E65" i="1"/>
  <c r="B66" i="1"/>
  <c r="E60" i="1"/>
  <c r="B61" i="1" s="1"/>
  <c r="E61" i="1" s="1"/>
  <c r="E55" i="1"/>
  <c r="B56" i="1" s="1"/>
  <c r="E56" i="1" s="1"/>
  <c r="E49" i="1"/>
  <c r="B50" i="1"/>
  <c r="E50" i="1" s="1"/>
  <c r="B51" i="1" s="1"/>
  <c r="E51" i="1" s="1"/>
  <c r="E42" i="1"/>
  <c r="B43" i="1" s="1"/>
  <c r="E43" i="1" s="1"/>
  <c r="B44" i="1" s="1"/>
  <c r="E44" i="1" s="1"/>
  <c r="B45" i="1" s="1"/>
  <c r="E45" i="1" s="1"/>
  <c r="E36" i="1"/>
  <c r="B37" i="1"/>
  <c r="E37" i="1" s="1"/>
  <c r="B38" i="1" s="1"/>
  <c r="E38" i="1" s="1"/>
  <c r="I23" i="1"/>
  <c r="I30" i="1" s="1"/>
  <c r="H23" i="1"/>
  <c r="H105" i="1"/>
  <c r="H128" i="1" s="1"/>
  <c r="G23" i="1"/>
  <c r="G105" i="1" s="1"/>
  <c r="D23" i="1"/>
  <c r="D30" i="1" s="1"/>
  <c r="C23" i="1"/>
  <c r="C30" i="1" s="1"/>
  <c r="B22" i="1"/>
  <c r="E30" i="1" s="1"/>
  <c r="E10" i="1"/>
  <c r="B11" i="1"/>
  <c r="B23" i="1" s="1"/>
  <c r="E23" i="1" s="1"/>
  <c r="D124" i="1"/>
  <c r="C124" i="1"/>
  <c r="IV124" i="1" s="1"/>
  <c r="D101" i="1"/>
  <c r="C101" i="1"/>
  <c r="D62" i="1"/>
  <c r="D57" i="1"/>
  <c r="D52" i="1"/>
  <c r="D39" i="1"/>
  <c r="P73" i="1"/>
  <c r="O73" i="1"/>
  <c r="L73" i="1"/>
  <c r="K73" i="1"/>
  <c r="J73" i="1"/>
  <c r="I73" i="1"/>
  <c r="D73" i="1"/>
  <c r="E73" i="1"/>
  <c r="C73" i="1"/>
  <c r="C18" i="1"/>
  <c r="J124" i="1"/>
  <c r="I124" i="1"/>
  <c r="C46" i="1"/>
  <c r="E46" i="1"/>
  <c r="K46" i="1"/>
  <c r="L46" i="1"/>
  <c r="O46" i="1"/>
  <c r="P46" i="1"/>
  <c r="P68" i="1"/>
  <c r="O68" i="1"/>
  <c r="L68" i="1"/>
  <c r="K68" i="1"/>
  <c r="C39" i="1"/>
  <c r="E39" i="1" s="1"/>
  <c r="C84" i="1"/>
  <c r="I57" i="1"/>
  <c r="C57" i="1"/>
  <c r="E57" i="1" s="1"/>
  <c r="C62" i="1"/>
  <c r="I62" i="1"/>
  <c r="J62" i="1"/>
  <c r="J57" i="1"/>
  <c r="J101" i="1"/>
  <c r="I101" i="1"/>
  <c r="C52" i="1"/>
  <c r="E52" i="1" s="1"/>
  <c r="J11" i="1"/>
  <c r="J18" i="1" s="1"/>
  <c r="IV18" i="1" s="1"/>
  <c r="P62" i="1"/>
  <c r="O62" i="1"/>
  <c r="L62" i="1"/>
  <c r="K62" i="1"/>
  <c r="P57" i="1"/>
  <c r="O57" i="1"/>
  <c r="L57" i="1"/>
  <c r="K57" i="1"/>
  <c r="P52" i="1"/>
  <c r="O52" i="1"/>
  <c r="L52" i="1"/>
  <c r="K52" i="1"/>
  <c r="P39" i="1"/>
  <c r="O39" i="1"/>
  <c r="L39" i="1"/>
  <c r="K39" i="1"/>
  <c r="Q105" i="1"/>
  <c r="Q128" i="1" s="1"/>
  <c r="O105" i="1"/>
  <c r="O128" i="1" s="1"/>
  <c r="O135" i="1" s="1"/>
  <c r="N105" i="1"/>
  <c r="N128" i="1"/>
  <c r="M105" i="1"/>
  <c r="K105" i="1"/>
  <c r="K128" i="1" s="1"/>
  <c r="A105" i="1"/>
  <c r="L105" i="1"/>
  <c r="L112" i="1"/>
  <c r="R105" i="1"/>
  <c r="R128" i="1"/>
  <c r="F105" i="1"/>
  <c r="F128" i="1"/>
  <c r="F135" i="1" s="1"/>
  <c r="P105" i="1"/>
  <c r="P128" i="1" s="1"/>
  <c r="P135" i="1" s="1"/>
  <c r="O89" i="1"/>
  <c r="P89" i="1"/>
  <c r="E124" i="1"/>
  <c r="E101" i="1"/>
  <c r="O112" i="1"/>
  <c r="C105" i="1"/>
  <c r="C128" i="1"/>
  <c r="C135" i="1" s="1"/>
  <c r="E72" i="1"/>
  <c r="L128" i="1"/>
  <c r="B104" i="1"/>
  <c r="B127" i="1" s="1"/>
  <c r="J39" i="1"/>
  <c r="I107" i="1"/>
  <c r="J107" i="1"/>
  <c r="J130" i="1" s="1"/>
  <c r="I109" i="1"/>
  <c r="J109" i="1" s="1"/>
  <c r="C109" i="1"/>
  <c r="C132" i="1"/>
  <c r="E62" i="1"/>
  <c r="C107" i="1"/>
  <c r="J108" i="1"/>
  <c r="J131" i="1"/>
  <c r="I131" i="1"/>
  <c r="D106" i="1"/>
  <c r="D129" i="1" s="1"/>
  <c r="J68" i="1"/>
  <c r="D109" i="1"/>
  <c r="D132" i="1"/>
  <c r="I105" i="1"/>
  <c r="I112" i="1" s="1"/>
  <c r="D107" i="1"/>
  <c r="D130" i="1" s="1"/>
  <c r="D108" i="1"/>
  <c r="D131" i="1" s="1"/>
  <c r="I132" i="1"/>
  <c r="J132" i="1"/>
  <c r="I130" i="1"/>
  <c r="J105" i="1"/>
  <c r="C130" i="1"/>
  <c r="B82" i="1" l="1"/>
  <c r="J106" i="1"/>
  <c r="J129" i="1" s="1"/>
  <c r="I129" i="1"/>
  <c r="C112" i="1"/>
  <c r="J112" i="1"/>
  <c r="J128" i="1"/>
  <c r="J110" i="1"/>
  <c r="J133" i="1" s="1"/>
  <c r="I133" i="1"/>
  <c r="D105" i="1"/>
  <c r="P112" i="1"/>
  <c r="K112" i="1"/>
  <c r="E11" i="1"/>
  <c r="B12" i="1" s="1"/>
  <c r="E66" i="1"/>
  <c r="B67" i="1" s="1"/>
  <c r="E67" i="1" s="1"/>
  <c r="J111" i="1"/>
  <c r="J134" i="1" s="1"/>
  <c r="I128" i="1"/>
  <c r="I135" i="1" s="1"/>
  <c r="J23" i="1"/>
  <c r="J30" i="1" s="1"/>
  <c r="E89" i="1"/>
  <c r="B24" i="1" l="1"/>
  <c r="E12" i="1"/>
  <c r="B13" i="1" s="1"/>
  <c r="D112" i="1"/>
  <c r="E112" i="1" s="1"/>
  <c r="D128" i="1"/>
  <c r="D135" i="1" s="1"/>
  <c r="E135" i="1" s="1"/>
  <c r="E82" i="1"/>
  <c r="B83" i="1" s="1"/>
  <c r="E83" i="1" s="1"/>
  <c r="B84" i="1" s="1"/>
  <c r="E84" i="1" s="1"/>
  <c r="B85" i="1" s="1"/>
  <c r="E85" i="1" s="1"/>
  <c r="B86" i="1" s="1"/>
  <c r="E86" i="1" s="1"/>
  <c r="B87" i="1" s="1"/>
  <c r="E87" i="1" s="1"/>
  <c r="B88" i="1" s="1"/>
  <c r="E88" i="1" s="1"/>
  <c r="B105" i="1"/>
  <c r="J135" i="1"/>
  <c r="B128" i="1" l="1"/>
  <c r="E105" i="1"/>
  <c r="E128" i="1" s="1"/>
  <c r="E13" i="1"/>
  <c r="B14" i="1" s="1"/>
  <c r="B25" i="1"/>
  <c r="B106" i="1"/>
  <c r="E24" i="1"/>
  <c r="B107" i="1" l="1"/>
  <c r="E25" i="1"/>
  <c r="E14" i="1"/>
  <c r="B15" i="1" s="1"/>
  <c r="B26" i="1"/>
  <c r="E106" i="1"/>
  <c r="E129" i="1" s="1"/>
  <c r="B129" i="1"/>
  <c r="E26" i="1" l="1"/>
  <c r="B108" i="1"/>
  <c r="B27" i="1"/>
  <c r="E15" i="1"/>
  <c r="B16" i="1" s="1"/>
  <c r="B130" i="1"/>
  <c r="E107" i="1"/>
  <c r="E130" i="1" s="1"/>
  <c r="E16" i="1" l="1"/>
  <c r="B17" i="1" s="1"/>
  <c r="B28" i="1"/>
  <c r="B109" i="1"/>
  <c r="E27" i="1"/>
  <c r="B131" i="1"/>
  <c r="E108" i="1"/>
  <c r="E131" i="1" s="1"/>
  <c r="E109" i="1" l="1"/>
  <c r="E132" i="1" s="1"/>
  <c r="B132" i="1"/>
  <c r="E28" i="1"/>
  <c r="B110" i="1"/>
  <c r="E17" i="1"/>
  <c r="B29" i="1"/>
  <c r="B133" i="1" l="1"/>
  <c r="E110" i="1"/>
  <c r="E133" i="1" s="1"/>
  <c r="B111" i="1"/>
  <c r="E29" i="1"/>
  <c r="E111" i="1" l="1"/>
  <c r="E134" i="1" s="1"/>
  <c r="B134" i="1"/>
</calcChain>
</file>

<file path=xl/sharedStrings.xml><?xml version="1.0" encoding="utf-8"?>
<sst xmlns="http://schemas.openxmlformats.org/spreadsheetml/2006/main" count="178" uniqueCount="49">
  <si>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</si>
  <si>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</si>
  <si>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</si>
  <si>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</si>
  <si>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</si>
  <si>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</si>
  <si>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</si>
  <si>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</si>
  <si>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</si>
  <si>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</si>
  <si>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</si>
  <si>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</si>
  <si>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</si>
  <si>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</si>
  <si>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</si>
  <si>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</si>
  <si>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</si>
  <si>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</si>
  <si>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</si>
  <si>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</si>
  <si>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</si>
  <si>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</si>
  <si>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</si>
  <si>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</si>
  <si>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</si>
  <si>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</si>
  <si>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</si>
  <si>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</si>
  <si>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</si>
  <si>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</si>
  <si>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</si>
  <si>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</si>
  <si>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</si>
  <si>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</si>
  <si>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</si>
  <si>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</si>
  <si>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</si>
  <si>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</si>
  <si>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 xml:space="preserve"> 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</si>
  <si>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</si>
  <si>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</si>
  <si>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март</t>
  </si>
  <si>
    <t>Договор № 02-2-08/19-01(03)  от 26.03.2019г .  Кредитор Департамент финансов Ярославской области   Дата погашения 25.03.2030г.  Вид обеспечения:без обеспечения.</t>
  </si>
  <si>
    <t>Договор № 02-2-08/19-21(01)  от 21.10.2019г .  Кредитор Департамент финансов Ярославской области   Дата погашения 18.10.2030г.  Вид обеспечения:без обеспечения.</t>
  </si>
  <si>
    <t>апрель</t>
  </si>
  <si>
    <t>май</t>
  </si>
  <si>
    <t>июнь</t>
  </si>
  <si>
    <t>июль</t>
  </si>
  <si>
    <t>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</si>
</sst>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3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30</xdr:row>
      <xdr:rowOff>104775</xdr:rowOff>
    </xdr:from>
    <xdr:to>
      <xdr:col>9</xdr:col>
      <xdr:colOff>371475</xdr:colOff>
      <xdr:row>30</xdr:row>
      <xdr:rowOff>257175</xdr:rowOff>
    </xdr:to>
    <xdr:pic>
      <xdr:nvPicPr>
        <xdr:cNvPr id="86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59150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30</xdr:row>
      <xdr:rowOff>95250</xdr:rowOff>
    </xdr:from>
    <xdr:to>
      <xdr:col>9</xdr:col>
      <xdr:colOff>152400</xdr:colOff>
      <xdr:row>30</xdr:row>
      <xdr:rowOff>247650</xdr:rowOff>
    </xdr:to>
    <xdr:pic>
      <xdr:nvPicPr>
        <xdr:cNvPr id="86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90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30</xdr:row>
      <xdr:rowOff>47625</xdr:rowOff>
    </xdr:from>
    <xdr:to>
      <xdr:col>9</xdr:col>
      <xdr:colOff>152400</xdr:colOff>
      <xdr:row>30</xdr:row>
      <xdr:rowOff>200025</xdr:rowOff>
    </xdr:to>
    <xdr:pic>
      <xdr:nvPicPr>
        <xdr:cNvPr id="86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58578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2"/>
  <sheetViews>
    <sheetView tabSelected="1" view="pageBreakPreview" zoomScaleNormal="100" zoomScaleSheetLayoutView="100" workbookViewId="0">
      <selection activeCell="A4" sqref="A4:R4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18" s="2" customFormat="1" ht="15.75" x14ac:dyDescent="0.25">
      <c r="G1" s="130" t="s">
        <v>27</v>
      </c>
      <c r="H1" s="130"/>
      <c r="I1" s="130"/>
      <c r="J1" s="130"/>
      <c r="K1" s="130"/>
      <c r="L1" s="130"/>
      <c r="M1" s="60"/>
      <c r="Q1" s="61"/>
      <c r="R1" s="61"/>
    </row>
    <row r="2" spans="1:18" s="2" customFormat="1" ht="15.75" x14ac:dyDescent="0.25">
      <c r="G2" s="131" t="s">
        <v>37</v>
      </c>
      <c r="H2" s="131"/>
      <c r="I2" s="131"/>
      <c r="J2" s="131"/>
      <c r="K2" s="131"/>
      <c r="L2" s="131"/>
      <c r="M2" s="60"/>
      <c r="Q2" s="61"/>
      <c r="R2" s="61"/>
    </row>
    <row r="3" spans="1:18" s="9" customFormat="1" x14ac:dyDescent="0.2">
      <c r="G3" s="62"/>
      <c r="H3" s="2"/>
      <c r="I3" s="70" t="s">
        <v>48</v>
      </c>
      <c r="J3" s="70"/>
      <c r="K3" s="2"/>
      <c r="L3" s="2"/>
      <c r="M3" s="10"/>
      <c r="Q3" s="11"/>
      <c r="R3" s="11"/>
    </row>
    <row r="4" spans="1:18" ht="5.25" customHeight="1" thickBo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s="4" customFormat="1" ht="13.5" customHeight="1" thickBot="1" x14ac:dyDescent="0.25">
      <c r="A5" s="13"/>
      <c r="B5" s="14" t="s">
        <v>0</v>
      </c>
      <c r="C5" s="15"/>
      <c r="D5" s="15"/>
      <c r="E5" s="15"/>
      <c r="F5" s="16"/>
      <c r="G5" s="17" t="s">
        <v>1</v>
      </c>
      <c r="H5" s="18"/>
      <c r="I5" s="18"/>
      <c r="J5" s="18"/>
      <c r="K5" s="18"/>
      <c r="L5" s="19"/>
      <c r="M5" s="20" t="s">
        <v>2</v>
      </c>
      <c r="N5" s="18"/>
      <c r="O5" s="18"/>
      <c r="P5" s="18"/>
      <c r="Q5" s="19"/>
      <c r="R5" s="19"/>
    </row>
    <row r="6" spans="1:18" s="4" customFormat="1" ht="70.5" customHeight="1" thickBot="1" x14ac:dyDescent="0.25">
      <c r="A6" s="21" t="s">
        <v>10</v>
      </c>
      <c r="B6" s="22" t="s">
        <v>5</v>
      </c>
      <c r="C6" s="23" t="s">
        <v>3</v>
      </c>
      <c r="D6" s="23" t="s">
        <v>4</v>
      </c>
      <c r="E6" s="24" t="s">
        <v>9</v>
      </c>
      <c r="F6" s="27" t="s">
        <v>11</v>
      </c>
      <c r="G6" s="25" t="s">
        <v>12</v>
      </c>
      <c r="H6" s="27" t="s">
        <v>5</v>
      </c>
      <c r="I6" s="23" t="s">
        <v>6</v>
      </c>
      <c r="J6" s="26" t="s">
        <v>7</v>
      </c>
      <c r="K6" s="27" t="s">
        <v>9</v>
      </c>
      <c r="L6" s="77" t="s">
        <v>11</v>
      </c>
      <c r="M6" s="27" t="s">
        <v>8</v>
      </c>
      <c r="N6" s="27" t="s">
        <v>5</v>
      </c>
      <c r="O6" s="27" t="s">
        <v>6</v>
      </c>
      <c r="P6" s="28" t="s">
        <v>7</v>
      </c>
      <c r="Q6" s="27" t="s">
        <v>9</v>
      </c>
      <c r="R6" s="27" t="s">
        <v>11</v>
      </c>
    </row>
    <row r="7" spans="1:18" s="4" customFormat="1" ht="12" x14ac:dyDescent="0.2">
      <c r="A7" s="9"/>
      <c r="B7" s="11" t="s">
        <v>21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s="5" customFormat="1" ht="12" x14ac:dyDescent="0.2">
      <c r="A8" s="29"/>
      <c r="B8" s="30"/>
      <c r="C8" s="31"/>
      <c r="D8" s="31"/>
      <c r="E8" s="31"/>
      <c r="F8" s="31"/>
      <c r="G8" s="31"/>
      <c r="H8" s="30"/>
      <c r="I8" s="31"/>
      <c r="J8" s="31"/>
      <c r="K8" s="31"/>
      <c r="L8" s="31"/>
      <c r="M8" s="31"/>
      <c r="N8" s="30"/>
      <c r="O8" s="31"/>
      <c r="P8" s="31"/>
      <c r="Q8" s="31"/>
      <c r="R8" s="31"/>
    </row>
    <row r="9" spans="1:18" s="5" customFormat="1" thickBot="1" x14ac:dyDescent="0.25">
      <c r="A9" s="134" t="s">
        <v>35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spans="1:18" s="5" customFormat="1" ht="23.25" thickBot="1" x14ac:dyDescent="0.25">
      <c r="A10" s="78" t="s">
        <v>13</v>
      </c>
      <c r="B10" s="79">
        <v>16493000</v>
      </c>
      <c r="C10" s="79"/>
      <c r="D10" s="79"/>
      <c r="E10" s="79">
        <f>B10</f>
        <v>16493000</v>
      </c>
      <c r="F10" s="79"/>
      <c r="G10" s="79"/>
      <c r="H10" s="79">
        <v>0</v>
      </c>
      <c r="I10" s="79"/>
      <c r="J10" s="79"/>
      <c r="K10" s="79"/>
      <c r="L10" s="79"/>
      <c r="M10" s="79"/>
      <c r="N10" s="79">
        <v>0</v>
      </c>
      <c r="O10" s="79"/>
      <c r="P10" s="79"/>
      <c r="Q10" s="79"/>
      <c r="R10" s="80"/>
    </row>
    <row r="11" spans="1:18" s="5" customFormat="1" thickBot="1" x14ac:dyDescent="0.25">
      <c r="A11" s="81">
        <v>43843</v>
      </c>
      <c r="B11" s="82">
        <f t="shared" ref="B11:B16" si="0">E10</f>
        <v>16493000</v>
      </c>
      <c r="C11" s="82">
        <v>0</v>
      </c>
      <c r="D11" s="82">
        <v>167000</v>
      </c>
      <c r="E11" s="82">
        <f t="shared" ref="E11:E16" si="1">B11+C11-D11</f>
        <v>16326000</v>
      </c>
      <c r="F11" s="82">
        <v>0</v>
      </c>
      <c r="G11" s="83">
        <v>7.75</v>
      </c>
      <c r="H11" s="82">
        <v>0</v>
      </c>
      <c r="I11" s="82">
        <v>0</v>
      </c>
      <c r="J11" s="82">
        <f t="shared" ref="J11:J16" si="2">I11</f>
        <v>0</v>
      </c>
      <c r="K11" s="82">
        <v>0</v>
      </c>
      <c r="L11" s="82">
        <v>0</v>
      </c>
      <c r="M11" s="82"/>
      <c r="N11" s="82">
        <v>0</v>
      </c>
      <c r="O11" s="82">
        <v>0</v>
      </c>
      <c r="P11" s="82">
        <v>0</v>
      </c>
      <c r="Q11" s="82">
        <v>0</v>
      </c>
      <c r="R11" s="84">
        <v>0</v>
      </c>
    </row>
    <row r="12" spans="1:18" s="5" customFormat="1" thickBot="1" x14ac:dyDescent="0.25">
      <c r="A12" s="81">
        <v>43864</v>
      </c>
      <c r="B12" s="82">
        <f t="shared" si="0"/>
        <v>16326000</v>
      </c>
      <c r="C12" s="82">
        <v>0</v>
      </c>
      <c r="D12" s="82">
        <v>167000</v>
      </c>
      <c r="E12" s="82">
        <f t="shared" si="1"/>
        <v>16159000</v>
      </c>
      <c r="F12" s="82">
        <v>0</v>
      </c>
      <c r="G12" s="83">
        <v>7.75</v>
      </c>
      <c r="H12" s="82">
        <v>0</v>
      </c>
      <c r="I12" s="82">
        <v>107626.96</v>
      </c>
      <c r="J12" s="82">
        <f t="shared" si="2"/>
        <v>107626.96</v>
      </c>
      <c r="K12" s="82">
        <v>0</v>
      </c>
      <c r="L12" s="82">
        <v>0</v>
      </c>
      <c r="M12" s="82"/>
      <c r="N12" s="82">
        <v>0</v>
      </c>
      <c r="O12" s="82">
        <v>0</v>
      </c>
      <c r="P12" s="82">
        <v>0</v>
      </c>
      <c r="Q12" s="82">
        <v>0</v>
      </c>
      <c r="R12" s="84">
        <v>0</v>
      </c>
    </row>
    <row r="13" spans="1:18" s="5" customFormat="1" thickBot="1" x14ac:dyDescent="0.25">
      <c r="A13" s="81">
        <v>43892</v>
      </c>
      <c r="B13" s="82">
        <f t="shared" si="0"/>
        <v>16159000</v>
      </c>
      <c r="C13" s="82">
        <v>0</v>
      </c>
      <c r="D13" s="82">
        <v>167000</v>
      </c>
      <c r="E13" s="82">
        <f t="shared" si="1"/>
        <v>15992000</v>
      </c>
      <c r="F13" s="82">
        <v>0</v>
      </c>
      <c r="G13" s="83">
        <v>7.75</v>
      </c>
      <c r="H13" s="82">
        <v>0</v>
      </c>
      <c r="I13" s="82">
        <v>99333.83</v>
      </c>
      <c r="J13" s="82">
        <f t="shared" si="2"/>
        <v>99333.83</v>
      </c>
      <c r="K13" s="82">
        <v>0</v>
      </c>
      <c r="L13" s="82">
        <v>0</v>
      </c>
      <c r="M13" s="82"/>
      <c r="N13" s="82">
        <v>0</v>
      </c>
      <c r="O13" s="82">
        <v>0</v>
      </c>
      <c r="P13" s="82">
        <v>0</v>
      </c>
      <c r="Q13" s="82">
        <v>0</v>
      </c>
      <c r="R13" s="84">
        <v>0</v>
      </c>
    </row>
    <row r="14" spans="1:18" s="5" customFormat="1" thickBot="1" x14ac:dyDescent="0.25">
      <c r="A14" s="81">
        <v>43922</v>
      </c>
      <c r="B14" s="82">
        <f t="shared" si="0"/>
        <v>15992000</v>
      </c>
      <c r="C14" s="82">
        <v>0</v>
      </c>
      <c r="D14" s="82">
        <v>167000</v>
      </c>
      <c r="E14" s="82">
        <f t="shared" si="1"/>
        <v>15825000</v>
      </c>
      <c r="F14" s="82">
        <v>0</v>
      </c>
      <c r="G14" s="83">
        <v>7.75</v>
      </c>
      <c r="H14" s="82">
        <v>0</v>
      </c>
      <c r="I14" s="82">
        <v>105045.53</v>
      </c>
      <c r="J14" s="82">
        <f t="shared" si="2"/>
        <v>105045.53</v>
      </c>
      <c r="K14" s="82">
        <v>0</v>
      </c>
      <c r="L14" s="82">
        <v>0</v>
      </c>
      <c r="M14" s="82"/>
      <c r="N14" s="82">
        <v>0</v>
      </c>
      <c r="O14" s="82">
        <v>0</v>
      </c>
      <c r="P14" s="82">
        <v>0</v>
      </c>
      <c r="Q14" s="82">
        <v>0</v>
      </c>
      <c r="R14" s="84">
        <v>0</v>
      </c>
    </row>
    <row r="15" spans="1:18" s="5" customFormat="1" thickBot="1" x14ac:dyDescent="0.25">
      <c r="A15" s="81">
        <v>43957</v>
      </c>
      <c r="B15" s="82">
        <f t="shared" si="0"/>
        <v>15825000</v>
      </c>
      <c r="C15" s="82">
        <v>0</v>
      </c>
      <c r="D15" s="82">
        <v>167000</v>
      </c>
      <c r="E15" s="82">
        <f t="shared" si="1"/>
        <v>15658000</v>
      </c>
      <c r="F15" s="82">
        <v>0</v>
      </c>
      <c r="G15" s="83">
        <v>7.75</v>
      </c>
      <c r="H15" s="82">
        <v>0</v>
      </c>
      <c r="I15" s="82">
        <v>100563.03</v>
      </c>
      <c r="J15" s="82">
        <f t="shared" si="2"/>
        <v>100563.03</v>
      </c>
      <c r="K15" s="82">
        <v>0</v>
      </c>
      <c r="L15" s="82">
        <v>0</v>
      </c>
      <c r="M15" s="82"/>
      <c r="N15" s="82">
        <v>0</v>
      </c>
      <c r="O15" s="82">
        <v>0</v>
      </c>
      <c r="P15" s="82">
        <v>0</v>
      </c>
      <c r="Q15" s="82">
        <v>0</v>
      </c>
      <c r="R15" s="84">
        <v>0</v>
      </c>
    </row>
    <row r="16" spans="1:18" s="5" customFormat="1" thickBot="1" x14ac:dyDescent="0.25">
      <c r="A16" s="81">
        <v>43984</v>
      </c>
      <c r="B16" s="82">
        <f t="shared" si="0"/>
        <v>15658000</v>
      </c>
      <c r="C16" s="82">
        <v>0</v>
      </c>
      <c r="D16" s="82">
        <v>167000</v>
      </c>
      <c r="E16" s="82">
        <f t="shared" si="1"/>
        <v>15491000</v>
      </c>
      <c r="F16" s="82">
        <v>0</v>
      </c>
      <c r="G16" s="83">
        <v>7.75</v>
      </c>
      <c r="H16" s="82">
        <v>0</v>
      </c>
      <c r="I16" s="82">
        <v>102994.54</v>
      </c>
      <c r="J16" s="82">
        <f t="shared" si="2"/>
        <v>102994.54</v>
      </c>
      <c r="K16" s="82">
        <v>0</v>
      </c>
      <c r="L16" s="82">
        <v>0</v>
      </c>
      <c r="M16" s="82"/>
      <c r="N16" s="82">
        <v>0</v>
      </c>
      <c r="O16" s="82">
        <v>0</v>
      </c>
      <c r="P16" s="82">
        <v>0</v>
      </c>
      <c r="Q16" s="82">
        <v>0</v>
      </c>
      <c r="R16" s="84">
        <v>0</v>
      </c>
    </row>
    <row r="17" spans="1:256" s="5" customFormat="1" thickBot="1" x14ac:dyDescent="0.25">
      <c r="A17" s="81">
        <v>44015</v>
      </c>
      <c r="B17" s="82">
        <f>E16</f>
        <v>15491000</v>
      </c>
      <c r="C17" s="82">
        <v>0</v>
      </c>
      <c r="D17" s="82">
        <v>167000</v>
      </c>
      <c r="E17" s="82">
        <f>B17+C17-D17</f>
        <v>15324000</v>
      </c>
      <c r="F17" s="82">
        <v>0</v>
      </c>
      <c r="G17" s="83">
        <v>7.75</v>
      </c>
      <c r="H17" s="82">
        <v>0</v>
      </c>
      <c r="I17" s="82">
        <v>98476.67</v>
      </c>
      <c r="J17" s="82">
        <f>I17</f>
        <v>98476.67</v>
      </c>
      <c r="K17" s="82">
        <v>0</v>
      </c>
      <c r="L17" s="82">
        <v>0</v>
      </c>
      <c r="M17" s="82"/>
      <c r="N17" s="82">
        <v>0</v>
      </c>
      <c r="O17" s="82">
        <v>0</v>
      </c>
      <c r="P17" s="82">
        <v>0</v>
      </c>
      <c r="Q17" s="82">
        <v>0</v>
      </c>
      <c r="R17" s="84">
        <v>0</v>
      </c>
    </row>
    <row r="18" spans="1:256" s="5" customFormat="1" thickBot="1" x14ac:dyDescent="0.25">
      <c r="A18" s="71" t="s">
        <v>20</v>
      </c>
      <c r="B18" s="72" t="s">
        <v>19</v>
      </c>
      <c r="C18" s="53">
        <f>SUM(C11:C11)</f>
        <v>0</v>
      </c>
      <c r="D18" s="53">
        <f>SUM(D11:D17)</f>
        <v>1169000</v>
      </c>
      <c r="E18" s="53" t="s">
        <v>38</v>
      </c>
      <c r="F18" s="53"/>
      <c r="G18" s="53"/>
      <c r="H18" s="72" t="s">
        <v>19</v>
      </c>
      <c r="I18" s="53">
        <f>SUM(I11:I17)</f>
        <v>614040.55999999994</v>
      </c>
      <c r="J18" s="53">
        <f>SUM(J11:J17)</f>
        <v>614040.55999999994</v>
      </c>
      <c r="K18" s="53"/>
      <c r="L18" s="53"/>
      <c r="M18" s="53"/>
      <c r="N18" s="72" t="s">
        <v>19</v>
      </c>
      <c r="O18" s="53">
        <v>0</v>
      </c>
      <c r="P18" s="53">
        <v>0</v>
      </c>
      <c r="Q18" s="53">
        <v>0</v>
      </c>
      <c r="R18" s="73">
        <v>0</v>
      </c>
      <c r="IV18" s="124">
        <f>SUM(C18:IU18)</f>
        <v>2397081.12</v>
      </c>
    </row>
    <row r="19" spans="1:256" s="5" customFormat="1" ht="12" x14ac:dyDescent="0.2">
      <c r="A19" s="29"/>
      <c r="B19" s="30"/>
      <c r="C19" s="31"/>
      <c r="D19" s="31"/>
      <c r="E19" s="31"/>
      <c r="F19" s="31"/>
      <c r="G19" s="31"/>
      <c r="H19" s="30"/>
      <c r="I19" s="31"/>
      <c r="J19" s="31"/>
      <c r="K19" s="31"/>
      <c r="L19" s="31"/>
      <c r="M19" s="31"/>
      <c r="N19" s="30"/>
      <c r="O19" s="31"/>
      <c r="P19" s="31"/>
      <c r="Q19" s="31"/>
      <c r="R19" s="31"/>
    </row>
    <row r="20" spans="1:256" s="7" customFormat="1" ht="12" x14ac:dyDescent="0.2">
      <c r="A20" s="29"/>
      <c r="B20" s="30"/>
      <c r="C20" s="31"/>
      <c r="D20" s="31"/>
      <c r="E20" s="31"/>
      <c r="F20" s="31"/>
      <c r="G20" s="31"/>
      <c r="H20" s="30"/>
      <c r="I20" s="31"/>
      <c r="J20" s="31"/>
      <c r="K20" s="31"/>
      <c r="L20" s="31"/>
      <c r="M20" s="31"/>
      <c r="N20" s="30"/>
      <c r="O20" s="31"/>
      <c r="P20" s="31"/>
      <c r="Q20" s="31"/>
      <c r="R20" s="31"/>
    </row>
    <row r="21" spans="1:256" s="4" customFormat="1" ht="12.75" customHeight="1" thickBot="1" x14ac:dyDescent="0.25">
      <c r="A21" s="133" t="s">
        <v>14</v>
      </c>
      <c r="B21" s="13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256" s="4" customFormat="1" ht="23.25" thickBot="1" x14ac:dyDescent="0.25">
      <c r="A22" s="32" t="s">
        <v>13</v>
      </c>
      <c r="B22" s="33">
        <f t="shared" ref="B22:B29" si="3">B10</f>
        <v>16493000</v>
      </c>
      <c r="C22" s="34"/>
      <c r="D22" s="33"/>
      <c r="E22" s="34"/>
      <c r="F22" s="33"/>
      <c r="G22" s="34"/>
      <c r="H22" s="33">
        <v>0</v>
      </c>
      <c r="I22" s="34"/>
      <c r="J22" s="33"/>
      <c r="K22" s="34"/>
      <c r="L22" s="33"/>
      <c r="M22" s="34"/>
      <c r="N22" s="33">
        <v>0</v>
      </c>
      <c r="O22" s="34"/>
      <c r="P22" s="33"/>
      <c r="Q22" s="34"/>
      <c r="R22" s="33"/>
    </row>
    <row r="23" spans="1:256" s="4" customFormat="1" thickBot="1" x14ac:dyDescent="0.25">
      <c r="A23" s="32" t="s">
        <v>28</v>
      </c>
      <c r="B23" s="33">
        <f t="shared" si="3"/>
        <v>16493000</v>
      </c>
      <c r="C23" s="33">
        <f t="shared" ref="C23:D29" si="4">C11</f>
        <v>0</v>
      </c>
      <c r="D23" s="33">
        <f t="shared" si="4"/>
        <v>167000</v>
      </c>
      <c r="E23" s="33">
        <f t="shared" ref="E23:E28" si="5">B23+C23-D23</f>
        <v>16326000</v>
      </c>
      <c r="F23" s="33">
        <v>0</v>
      </c>
      <c r="G23" s="33">
        <f t="shared" ref="G23:J29" si="6">G11</f>
        <v>7.75</v>
      </c>
      <c r="H23" s="33">
        <f t="shared" si="6"/>
        <v>0</v>
      </c>
      <c r="I23" s="33">
        <f t="shared" si="6"/>
        <v>0</v>
      </c>
      <c r="J23" s="33">
        <f t="shared" si="6"/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</row>
    <row r="24" spans="1:256" s="4" customFormat="1" thickBot="1" x14ac:dyDescent="0.25">
      <c r="A24" s="32" t="s">
        <v>40</v>
      </c>
      <c r="B24" s="33">
        <f t="shared" si="3"/>
        <v>16326000</v>
      </c>
      <c r="C24" s="33">
        <f t="shared" si="4"/>
        <v>0</v>
      </c>
      <c r="D24" s="33">
        <f t="shared" si="4"/>
        <v>167000</v>
      </c>
      <c r="E24" s="33">
        <f t="shared" si="5"/>
        <v>16159000</v>
      </c>
      <c r="F24" s="33">
        <v>0</v>
      </c>
      <c r="G24" s="33">
        <f t="shared" si="6"/>
        <v>7.75</v>
      </c>
      <c r="H24" s="33">
        <f t="shared" si="6"/>
        <v>0</v>
      </c>
      <c r="I24" s="33">
        <f t="shared" si="6"/>
        <v>107626.96</v>
      </c>
      <c r="J24" s="33">
        <f t="shared" si="6"/>
        <v>107626.96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</row>
    <row r="25" spans="1:256" s="4" customFormat="1" thickBot="1" x14ac:dyDescent="0.25">
      <c r="A25" s="32" t="s">
        <v>41</v>
      </c>
      <c r="B25" s="33">
        <f t="shared" si="3"/>
        <v>16159000</v>
      </c>
      <c r="C25" s="33">
        <f t="shared" si="4"/>
        <v>0</v>
      </c>
      <c r="D25" s="33">
        <f t="shared" si="4"/>
        <v>167000</v>
      </c>
      <c r="E25" s="33">
        <f t="shared" si="5"/>
        <v>15992000</v>
      </c>
      <c r="F25" s="33">
        <v>0</v>
      </c>
      <c r="G25" s="33">
        <f t="shared" si="6"/>
        <v>7.75</v>
      </c>
      <c r="H25" s="33">
        <f t="shared" si="6"/>
        <v>0</v>
      </c>
      <c r="I25" s="33">
        <f t="shared" si="6"/>
        <v>99333.83</v>
      </c>
      <c r="J25" s="33">
        <f t="shared" si="6"/>
        <v>99333.83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256" s="4" customFormat="1" thickBot="1" x14ac:dyDescent="0.25">
      <c r="A26" s="32" t="s">
        <v>44</v>
      </c>
      <c r="B26" s="33">
        <f t="shared" si="3"/>
        <v>15992000</v>
      </c>
      <c r="C26" s="33">
        <f t="shared" si="4"/>
        <v>0</v>
      </c>
      <c r="D26" s="33">
        <f t="shared" si="4"/>
        <v>167000</v>
      </c>
      <c r="E26" s="33">
        <f t="shared" si="5"/>
        <v>15825000</v>
      </c>
      <c r="F26" s="33">
        <v>0</v>
      </c>
      <c r="G26" s="33">
        <f t="shared" si="6"/>
        <v>7.75</v>
      </c>
      <c r="H26" s="33">
        <f t="shared" si="6"/>
        <v>0</v>
      </c>
      <c r="I26" s="33">
        <f t="shared" si="6"/>
        <v>105045.53</v>
      </c>
      <c r="J26" s="33">
        <f t="shared" si="6"/>
        <v>105045.53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256" s="4" customFormat="1" thickBot="1" x14ac:dyDescent="0.25">
      <c r="A27" s="32" t="s">
        <v>45</v>
      </c>
      <c r="B27" s="33">
        <f t="shared" si="3"/>
        <v>15825000</v>
      </c>
      <c r="C27" s="33">
        <f t="shared" si="4"/>
        <v>0</v>
      </c>
      <c r="D27" s="33">
        <f t="shared" si="4"/>
        <v>167000</v>
      </c>
      <c r="E27" s="33">
        <f t="shared" si="5"/>
        <v>15658000</v>
      </c>
      <c r="F27" s="33">
        <v>0</v>
      </c>
      <c r="G27" s="33">
        <f t="shared" si="6"/>
        <v>7.75</v>
      </c>
      <c r="H27" s="33">
        <f t="shared" si="6"/>
        <v>0</v>
      </c>
      <c r="I27" s="33">
        <f t="shared" si="6"/>
        <v>100563.03</v>
      </c>
      <c r="J27" s="33">
        <f t="shared" si="6"/>
        <v>100563.03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</row>
    <row r="28" spans="1:256" s="4" customFormat="1" thickBot="1" x14ac:dyDescent="0.25">
      <c r="A28" s="32" t="s">
        <v>46</v>
      </c>
      <c r="B28" s="33">
        <f t="shared" si="3"/>
        <v>15658000</v>
      </c>
      <c r="C28" s="33">
        <f t="shared" si="4"/>
        <v>0</v>
      </c>
      <c r="D28" s="33">
        <f t="shared" si="4"/>
        <v>167000</v>
      </c>
      <c r="E28" s="33">
        <f t="shared" si="5"/>
        <v>15491000</v>
      </c>
      <c r="F28" s="33">
        <v>0</v>
      </c>
      <c r="G28" s="33">
        <f t="shared" si="6"/>
        <v>7.75</v>
      </c>
      <c r="H28" s="33">
        <f t="shared" si="6"/>
        <v>0</v>
      </c>
      <c r="I28" s="33">
        <f t="shared" si="6"/>
        <v>102994.54</v>
      </c>
      <c r="J28" s="33">
        <f t="shared" si="6"/>
        <v>102994.54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1:256" s="4" customFormat="1" thickBot="1" x14ac:dyDescent="0.25">
      <c r="A29" s="32" t="s">
        <v>47</v>
      </c>
      <c r="B29" s="33">
        <f t="shared" si="3"/>
        <v>15491000</v>
      </c>
      <c r="C29" s="33">
        <f t="shared" si="4"/>
        <v>0</v>
      </c>
      <c r="D29" s="33">
        <f t="shared" si="4"/>
        <v>167000</v>
      </c>
      <c r="E29" s="33">
        <f>B29+C29-D29</f>
        <v>15324000</v>
      </c>
      <c r="F29" s="33">
        <v>0</v>
      </c>
      <c r="G29" s="33">
        <f t="shared" si="6"/>
        <v>7.75</v>
      </c>
      <c r="H29" s="33">
        <f t="shared" si="6"/>
        <v>0</v>
      </c>
      <c r="I29" s="33">
        <f t="shared" si="6"/>
        <v>98476.67</v>
      </c>
      <c r="J29" s="33">
        <f t="shared" si="6"/>
        <v>98476.67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0" spans="1:256" s="5" customFormat="1" thickBot="1" x14ac:dyDescent="0.25">
      <c r="A30" s="43"/>
      <c r="B30" s="44" t="s">
        <v>19</v>
      </c>
      <c r="C30" s="37">
        <f>SUM(C23:C23)</f>
        <v>0</v>
      </c>
      <c r="D30" s="37">
        <f>SUM(D23:D29)</f>
        <v>1169000</v>
      </c>
      <c r="E30" s="41">
        <f>B22+C30-D30</f>
        <v>15324000</v>
      </c>
      <c r="F30" s="37">
        <v>0</v>
      </c>
      <c r="G30" s="41"/>
      <c r="H30" s="44" t="s">
        <v>19</v>
      </c>
      <c r="I30" s="37">
        <f>SUM(I23:I29)</f>
        <v>614040.55999999994</v>
      </c>
      <c r="J30" s="37">
        <f>SUM(J23:J29)</f>
        <v>614040.55999999994</v>
      </c>
      <c r="K30" s="41"/>
      <c r="L30" s="37"/>
      <c r="M30" s="41"/>
      <c r="N30" s="44" t="s">
        <v>19</v>
      </c>
      <c r="O30" s="40">
        <v>0</v>
      </c>
      <c r="P30" s="37">
        <v>0</v>
      </c>
      <c r="Q30" s="41">
        <v>0</v>
      </c>
      <c r="R30" s="37">
        <v>0</v>
      </c>
    </row>
    <row r="31" spans="1:256" s="4" customFormat="1" ht="45.75" thickBot="1" x14ac:dyDescent="0.25">
      <c r="A31" s="45" t="s">
        <v>29</v>
      </c>
      <c r="B31" s="46" t="s">
        <v>19</v>
      </c>
      <c r="C31" s="47"/>
      <c r="D31" s="48"/>
      <c r="E31" s="47"/>
      <c r="F31" s="48"/>
      <c r="G31" s="47"/>
      <c r="H31" s="46" t="s">
        <v>19</v>
      </c>
      <c r="I31" s="47"/>
      <c r="J31" s="48"/>
      <c r="K31" s="47"/>
      <c r="L31" s="48"/>
      <c r="M31" s="47"/>
      <c r="N31" s="46" t="s">
        <v>19</v>
      </c>
      <c r="O31" s="47"/>
      <c r="P31" s="48"/>
      <c r="Q31" s="47"/>
      <c r="R31" s="48"/>
    </row>
    <row r="32" spans="1:256" s="4" customFormat="1" ht="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s="5" customFormat="1" ht="12" x14ac:dyDescent="0.2">
      <c r="A33" s="11" t="s">
        <v>22</v>
      </c>
      <c r="B33" s="30"/>
      <c r="C33" s="31"/>
      <c r="D33" s="31"/>
      <c r="E33" s="31"/>
      <c r="F33" s="31"/>
      <c r="G33" s="31"/>
      <c r="H33" s="30"/>
      <c r="I33" s="31"/>
      <c r="J33" s="31"/>
      <c r="K33" s="31"/>
      <c r="L33" s="31"/>
      <c r="M33" s="31"/>
      <c r="N33" s="30"/>
      <c r="O33" s="31"/>
      <c r="P33" s="31"/>
      <c r="Q33" s="31"/>
      <c r="R33" s="31"/>
    </row>
    <row r="34" spans="1:18" s="5" customFormat="1" ht="12" x14ac:dyDescent="0.2">
      <c r="A34" s="29"/>
      <c r="B34" s="30"/>
      <c r="C34" s="31"/>
      <c r="D34" s="31"/>
      <c r="E34" s="31"/>
      <c r="F34" s="31"/>
      <c r="G34" s="85"/>
      <c r="H34" s="30"/>
      <c r="I34" s="31"/>
      <c r="J34" s="31"/>
      <c r="K34" s="31"/>
      <c r="L34" s="31"/>
      <c r="M34" s="31"/>
      <c r="N34" s="30"/>
      <c r="O34" s="31"/>
      <c r="P34" s="31"/>
      <c r="Q34" s="31"/>
      <c r="R34" s="31"/>
    </row>
    <row r="35" spans="1:18" s="104" customFormat="1" thickBot="1" x14ac:dyDescent="0.25">
      <c r="A35" s="128" t="s">
        <v>30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03"/>
      <c r="Q35" s="103"/>
      <c r="R35" s="103"/>
    </row>
    <row r="36" spans="1:18" s="4" customFormat="1" ht="23.25" thickBot="1" x14ac:dyDescent="0.25">
      <c r="A36" s="32" t="s">
        <v>13</v>
      </c>
      <c r="B36" s="33">
        <v>3906250</v>
      </c>
      <c r="C36" s="34"/>
      <c r="D36" s="33"/>
      <c r="E36" s="34">
        <f>B36</f>
        <v>3906250</v>
      </c>
      <c r="F36" s="33"/>
      <c r="G36" s="86"/>
      <c r="H36" s="33">
        <v>0</v>
      </c>
      <c r="I36" s="34"/>
      <c r="J36" s="33"/>
      <c r="K36" s="34"/>
      <c r="L36" s="33"/>
      <c r="M36" s="34"/>
      <c r="N36" s="33"/>
      <c r="O36" s="34"/>
      <c r="P36" s="33"/>
      <c r="Q36" s="34"/>
      <c r="R36" s="33"/>
    </row>
    <row r="37" spans="1:18" s="4" customFormat="1" thickBot="1" x14ac:dyDescent="0.25">
      <c r="A37" s="87">
        <v>43861</v>
      </c>
      <c r="B37" s="33">
        <f>E36</f>
        <v>3906250</v>
      </c>
      <c r="C37" s="34">
        <v>0</v>
      </c>
      <c r="D37" s="33">
        <v>3906250</v>
      </c>
      <c r="E37" s="34">
        <f>B37+C37-D37</f>
        <v>0</v>
      </c>
      <c r="F37" s="33">
        <v>0</v>
      </c>
      <c r="G37" s="88">
        <v>2</v>
      </c>
      <c r="H37" s="33">
        <v>0</v>
      </c>
      <c r="I37" s="34">
        <v>0</v>
      </c>
      <c r="J37" s="33">
        <v>0</v>
      </c>
      <c r="K37" s="34">
        <v>0</v>
      </c>
      <c r="L37" s="33">
        <v>0</v>
      </c>
      <c r="M37" s="34"/>
      <c r="N37" s="33">
        <v>0</v>
      </c>
      <c r="O37" s="34">
        <v>0</v>
      </c>
      <c r="P37" s="33">
        <v>0</v>
      </c>
      <c r="Q37" s="34">
        <v>0</v>
      </c>
      <c r="R37" s="33">
        <v>0</v>
      </c>
    </row>
    <row r="38" spans="1:18" s="4" customFormat="1" thickBot="1" x14ac:dyDescent="0.25">
      <c r="A38" s="87">
        <v>43867</v>
      </c>
      <c r="B38" s="33">
        <f>E37</f>
        <v>0</v>
      </c>
      <c r="C38" s="34">
        <v>0</v>
      </c>
      <c r="D38" s="33">
        <v>0</v>
      </c>
      <c r="E38" s="34">
        <f>B38+C38-D38</f>
        <v>0</v>
      </c>
      <c r="F38" s="33">
        <v>0</v>
      </c>
      <c r="G38" s="88">
        <v>2</v>
      </c>
      <c r="H38" s="33">
        <v>0</v>
      </c>
      <c r="I38" s="34">
        <v>705667.77</v>
      </c>
      <c r="J38" s="33">
        <f>I38</f>
        <v>705667.77</v>
      </c>
      <c r="K38" s="34">
        <v>0</v>
      </c>
      <c r="L38" s="33">
        <v>0</v>
      </c>
      <c r="M38" s="34"/>
      <c r="N38" s="33">
        <v>0</v>
      </c>
      <c r="O38" s="34">
        <v>0</v>
      </c>
      <c r="P38" s="33">
        <v>0</v>
      </c>
      <c r="Q38" s="34">
        <v>0</v>
      </c>
      <c r="R38" s="33">
        <v>0</v>
      </c>
    </row>
    <row r="39" spans="1:18" s="5" customFormat="1" thickBot="1" x14ac:dyDescent="0.25">
      <c r="A39" s="43" t="s">
        <v>20</v>
      </c>
      <c r="B39" s="44" t="s">
        <v>19</v>
      </c>
      <c r="C39" s="41">
        <f>SUM(C37:C37)</f>
        <v>0</v>
      </c>
      <c r="D39" s="37">
        <f>SUM(D37:D37)</f>
        <v>3906250</v>
      </c>
      <c r="E39" s="41">
        <f>B36+C39-D39</f>
        <v>0</v>
      </c>
      <c r="F39" s="37">
        <v>0</v>
      </c>
      <c r="G39" s="89"/>
      <c r="H39" s="44" t="s">
        <v>19</v>
      </c>
      <c r="I39" s="41">
        <f>SUM(I37:I38)</f>
        <v>705667.77</v>
      </c>
      <c r="J39" s="37">
        <f>SUM(J37:J38)</f>
        <v>705667.77</v>
      </c>
      <c r="K39" s="41">
        <f>SUM(K37)</f>
        <v>0</v>
      </c>
      <c r="L39" s="37">
        <f>SUM(L37)</f>
        <v>0</v>
      </c>
      <c r="M39" s="41"/>
      <c r="N39" s="44" t="s">
        <v>19</v>
      </c>
      <c r="O39" s="40">
        <f>SUM(O37)</f>
        <v>0</v>
      </c>
      <c r="P39" s="37">
        <f>SUM(P37)</f>
        <v>0</v>
      </c>
      <c r="Q39" s="41">
        <v>0</v>
      </c>
      <c r="R39" s="37">
        <v>0</v>
      </c>
    </row>
    <row r="40" spans="1:18" s="5" customFormat="1" ht="12" x14ac:dyDescent="0.2">
      <c r="A40" s="29"/>
      <c r="B40" s="30"/>
      <c r="C40" s="31"/>
      <c r="D40" s="31"/>
      <c r="E40" s="31"/>
      <c r="F40" s="31"/>
      <c r="G40" s="85"/>
      <c r="H40" s="30"/>
      <c r="I40" s="31"/>
      <c r="J40" s="31"/>
      <c r="K40" s="31"/>
      <c r="L40" s="31"/>
      <c r="M40" s="31"/>
      <c r="N40" s="30"/>
      <c r="O40" s="31"/>
      <c r="P40" s="31"/>
      <c r="Q40" s="31"/>
      <c r="R40" s="31"/>
    </row>
    <row r="41" spans="1:18" s="104" customFormat="1" thickBot="1" x14ac:dyDescent="0.25">
      <c r="A41" s="128" t="s">
        <v>31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03"/>
      <c r="Q41" s="103"/>
      <c r="R41" s="103"/>
    </row>
    <row r="42" spans="1:18" s="4" customFormat="1" ht="23.25" thickBot="1" x14ac:dyDescent="0.25">
      <c r="A42" s="32" t="s">
        <v>13</v>
      </c>
      <c r="B42" s="33">
        <v>16250000</v>
      </c>
      <c r="C42" s="34"/>
      <c r="D42" s="33"/>
      <c r="E42" s="34">
        <f>B42</f>
        <v>16250000</v>
      </c>
      <c r="F42" s="33"/>
      <c r="G42" s="86"/>
      <c r="H42" s="33">
        <v>0</v>
      </c>
      <c r="I42" s="34"/>
      <c r="J42" s="33"/>
      <c r="K42" s="34"/>
      <c r="L42" s="33"/>
      <c r="M42" s="34"/>
      <c r="N42" s="33"/>
      <c r="O42" s="34"/>
      <c r="P42" s="33"/>
      <c r="Q42" s="34"/>
      <c r="R42" s="33"/>
    </row>
    <row r="43" spans="1:18" s="4" customFormat="1" thickBot="1" x14ac:dyDescent="0.25">
      <c r="A43" s="87">
        <v>43860</v>
      </c>
      <c r="B43" s="33">
        <f>E42</f>
        <v>16250000</v>
      </c>
      <c r="C43" s="34">
        <v>0</v>
      </c>
      <c r="D43" s="33">
        <v>8125000</v>
      </c>
      <c r="E43" s="34">
        <f>B43+C43-D43</f>
        <v>8125000</v>
      </c>
      <c r="F43" s="33">
        <v>0</v>
      </c>
      <c r="G43" s="88">
        <v>2</v>
      </c>
      <c r="H43" s="33">
        <v>0</v>
      </c>
      <c r="I43" s="34">
        <v>0</v>
      </c>
      <c r="J43" s="33">
        <v>0</v>
      </c>
      <c r="K43" s="34">
        <v>0</v>
      </c>
      <c r="L43" s="33">
        <v>0</v>
      </c>
      <c r="M43" s="34"/>
      <c r="N43" s="33">
        <v>0</v>
      </c>
      <c r="O43" s="34">
        <v>0</v>
      </c>
      <c r="P43" s="33">
        <v>0</v>
      </c>
      <c r="Q43" s="34">
        <v>0</v>
      </c>
      <c r="R43" s="33">
        <v>0</v>
      </c>
    </row>
    <row r="44" spans="1:18" s="4" customFormat="1" thickBot="1" x14ac:dyDescent="0.25">
      <c r="A44" s="87">
        <v>43861</v>
      </c>
      <c r="B44" s="33">
        <f>E43</f>
        <v>8125000</v>
      </c>
      <c r="C44" s="34">
        <v>0</v>
      </c>
      <c r="D44" s="33">
        <v>8125000</v>
      </c>
      <c r="E44" s="34">
        <f>B44+C44-D44</f>
        <v>0</v>
      </c>
      <c r="F44" s="33">
        <v>0</v>
      </c>
      <c r="G44" s="88">
        <v>2</v>
      </c>
      <c r="H44" s="33">
        <v>0</v>
      </c>
      <c r="I44" s="34">
        <v>0</v>
      </c>
      <c r="J44" s="33">
        <v>0</v>
      </c>
      <c r="K44" s="34">
        <v>0</v>
      </c>
      <c r="L44" s="33">
        <v>0</v>
      </c>
      <c r="M44" s="34"/>
      <c r="N44" s="33">
        <v>0</v>
      </c>
      <c r="O44" s="34">
        <v>0</v>
      </c>
      <c r="P44" s="33">
        <v>0</v>
      </c>
      <c r="Q44" s="34">
        <v>0</v>
      </c>
      <c r="R44" s="33">
        <v>0</v>
      </c>
    </row>
    <row r="45" spans="1:18" s="4" customFormat="1" thickBot="1" x14ac:dyDescent="0.25">
      <c r="A45" s="87">
        <v>43941</v>
      </c>
      <c r="B45" s="33">
        <f>E44</f>
        <v>0</v>
      </c>
      <c r="C45" s="34">
        <v>0</v>
      </c>
      <c r="D45" s="33">
        <v>0</v>
      </c>
      <c r="E45" s="34">
        <f>B45+C45-D45</f>
        <v>0</v>
      </c>
      <c r="F45" s="33">
        <v>0</v>
      </c>
      <c r="G45" s="88">
        <v>2</v>
      </c>
      <c r="H45" s="33">
        <v>0</v>
      </c>
      <c r="I45" s="34">
        <v>1461879.63</v>
      </c>
      <c r="J45" s="33">
        <f>I45</f>
        <v>1461879.63</v>
      </c>
      <c r="K45" s="34">
        <v>0</v>
      </c>
      <c r="L45" s="33">
        <v>0</v>
      </c>
      <c r="M45" s="34"/>
      <c r="N45" s="33">
        <v>0</v>
      </c>
      <c r="O45" s="34">
        <v>0</v>
      </c>
      <c r="P45" s="33">
        <v>0</v>
      </c>
      <c r="Q45" s="34">
        <v>0</v>
      </c>
      <c r="R45" s="33">
        <v>0</v>
      </c>
    </row>
    <row r="46" spans="1:18" s="5" customFormat="1" thickBot="1" x14ac:dyDescent="0.25">
      <c r="A46" s="43" t="s">
        <v>20</v>
      </c>
      <c r="B46" s="44" t="s">
        <v>19</v>
      </c>
      <c r="C46" s="41">
        <f>SUM(C43:C43)</f>
        <v>0</v>
      </c>
      <c r="D46" s="37">
        <f>SUM(D43:D45)</f>
        <v>16250000</v>
      </c>
      <c r="E46" s="41">
        <f>B42+C46-D46</f>
        <v>0</v>
      </c>
      <c r="F46" s="37">
        <v>0</v>
      </c>
      <c r="G46" s="89"/>
      <c r="H46" s="44" t="s">
        <v>19</v>
      </c>
      <c r="I46" s="41">
        <f>SUM(I43:I45)</f>
        <v>1461879.63</v>
      </c>
      <c r="J46" s="37">
        <f>SUM(J43:J45)</f>
        <v>1461879.63</v>
      </c>
      <c r="K46" s="41">
        <f>SUM(K43)</f>
        <v>0</v>
      </c>
      <c r="L46" s="37">
        <f>SUM(L43)</f>
        <v>0</v>
      </c>
      <c r="M46" s="41"/>
      <c r="N46" s="44" t="s">
        <v>19</v>
      </c>
      <c r="O46" s="40">
        <f>SUM(O43)</f>
        <v>0</v>
      </c>
      <c r="P46" s="37">
        <f>SUM(P43)</f>
        <v>0</v>
      </c>
      <c r="Q46" s="41">
        <v>0</v>
      </c>
      <c r="R46" s="37">
        <v>0</v>
      </c>
    </row>
    <row r="47" spans="1:18" s="5" customFormat="1" thickBot="1" x14ac:dyDescent="0.25">
      <c r="A47" s="125"/>
      <c r="B47" s="126"/>
      <c r="C47" s="38"/>
      <c r="D47" s="38"/>
      <c r="E47" s="38"/>
      <c r="F47" s="38"/>
      <c r="G47" s="127"/>
      <c r="H47" s="126"/>
      <c r="I47" s="38"/>
      <c r="J47" s="38"/>
      <c r="K47" s="38"/>
      <c r="L47" s="38"/>
      <c r="M47" s="38"/>
      <c r="N47" s="126"/>
      <c r="O47" s="38"/>
      <c r="P47" s="31"/>
      <c r="Q47" s="31"/>
      <c r="R47" s="31"/>
    </row>
    <row r="48" spans="1:18" s="109" customFormat="1" thickBot="1" x14ac:dyDescent="0.25">
      <c r="A48" s="128" t="s">
        <v>33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03"/>
      <c r="Q48" s="103"/>
      <c r="R48" s="103"/>
    </row>
    <row r="49" spans="1:18" s="5" customFormat="1" ht="23.25" thickBot="1" x14ac:dyDescent="0.25">
      <c r="A49" s="32" t="s">
        <v>13</v>
      </c>
      <c r="B49" s="33">
        <v>7812500</v>
      </c>
      <c r="C49" s="34"/>
      <c r="D49" s="33"/>
      <c r="E49" s="34">
        <f>B49</f>
        <v>7812500</v>
      </c>
      <c r="F49" s="33"/>
      <c r="G49" s="86"/>
      <c r="H49" s="33">
        <v>0</v>
      </c>
      <c r="I49" s="34"/>
      <c r="J49" s="33"/>
      <c r="K49" s="34"/>
      <c r="L49" s="33"/>
      <c r="M49" s="34"/>
      <c r="N49" s="33"/>
      <c r="O49" s="34"/>
      <c r="P49" s="33"/>
      <c r="Q49" s="34"/>
      <c r="R49" s="33"/>
    </row>
    <row r="50" spans="1:18" s="5" customFormat="1" thickBot="1" x14ac:dyDescent="0.25">
      <c r="A50" s="87">
        <v>43861</v>
      </c>
      <c r="B50" s="33">
        <f>E49</f>
        <v>7812500</v>
      </c>
      <c r="C50" s="34">
        <v>0</v>
      </c>
      <c r="D50" s="33">
        <v>7812500</v>
      </c>
      <c r="E50" s="34">
        <f>B50+C50-D50</f>
        <v>0</v>
      </c>
      <c r="F50" s="33">
        <v>0</v>
      </c>
      <c r="G50" s="88">
        <v>2</v>
      </c>
      <c r="H50" s="33">
        <v>0</v>
      </c>
      <c r="I50" s="34">
        <v>0</v>
      </c>
      <c r="J50" s="33">
        <v>0</v>
      </c>
      <c r="K50" s="34">
        <v>0</v>
      </c>
      <c r="L50" s="33">
        <v>0</v>
      </c>
      <c r="M50" s="34"/>
      <c r="N50" s="33">
        <v>0</v>
      </c>
      <c r="O50" s="34">
        <v>0</v>
      </c>
      <c r="P50" s="33">
        <v>0</v>
      </c>
      <c r="Q50" s="34">
        <v>0</v>
      </c>
      <c r="R50" s="33">
        <v>0</v>
      </c>
    </row>
    <row r="51" spans="1:18" s="5" customFormat="1" thickBot="1" x14ac:dyDescent="0.25">
      <c r="A51" s="87">
        <v>43970</v>
      </c>
      <c r="B51" s="33">
        <f>E50</f>
        <v>0</v>
      </c>
      <c r="C51" s="34">
        <v>0</v>
      </c>
      <c r="D51" s="33">
        <v>0</v>
      </c>
      <c r="E51" s="34">
        <f>B51+C51-D51</f>
        <v>0</v>
      </c>
      <c r="F51" s="33">
        <v>0</v>
      </c>
      <c r="G51" s="88">
        <v>2</v>
      </c>
      <c r="H51" s="33">
        <v>0</v>
      </c>
      <c r="I51" s="34">
        <v>716438.82</v>
      </c>
      <c r="J51" s="33">
        <f>I51</f>
        <v>716438.82</v>
      </c>
      <c r="K51" s="34">
        <v>0</v>
      </c>
      <c r="L51" s="33">
        <v>0</v>
      </c>
      <c r="M51" s="34"/>
      <c r="N51" s="33">
        <v>0</v>
      </c>
      <c r="O51" s="34">
        <v>0</v>
      </c>
      <c r="P51" s="33">
        <v>0</v>
      </c>
      <c r="Q51" s="34">
        <v>0</v>
      </c>
      <c r="R51" s="33">
        <v>0</v>
      </c>
    </row>
    <row r="52" spans="1:18" s="5" customFormat="1" thickBot="1" x14ac:dyDescent="0.25">
      <c r="A52" s="43" t="s">
        <v>20</v>
      </c>
      <c r="B52" s="44" t="s">
        <v>19</v>
      </c>
      <c r="C52" s="41">
        <f>SUM(C50:C50)</f>
        <v>0</v>
      </c>
      <c r="D52" s="37">
        <f>SUM(D50:D50)</f>
        <v>7812500</v>
      </c>
      <c r="E52" s="41">
        <f>B49+C52-D52</f>
        <v>0</v>
      </c>
      <c r="F52" s="37">
        <v>0</v>
      </c>
      <c r="G52" s="89"/>
      <c r="H52" s="44" t="s">
        <v>19</v>
      </c>
      <c r="I52" s="41">
        <f>SUM(I50:I51)</f>
        <v>716438.82</v>
      </c>
      <c r="J52" s="37">
        <f>SUM(J50:J51)</f>
        <v>716438.82</v>
      </c>
      <c r="K52" s="41">
        <f>SUM(K50)</f>
        <v>0</v>
      </c>
      <c r="L52" s="37">
        <f>SUM(L50)</f>
        <v>0</v>
      </c>
      <c r="M52" s="41"/>
      <c r="N52" s="44" t="s">
        <v>19</v>
      </c>
      <c r="O52" s="40">
        <f>SUM(O50)</f>
        <v>0</v>
      </c>
      <c r="P52" s="37">
        <f>SUM(P50)</f>
        <v>0</v>
      </c>
      <c r="Q52" s="41">
        <v>0</v>
      </c>
      <c r="R52" s="37">
        <v>0</v>
      </c>
    </row>
    <row r="53" spans="1:18" s="5" customFormat="1" ht="12" x14ac:dyDescent="0.2">
      <c r="A53" s="29"/>
      <c r="B53" s="30"/>
      <c r="C53" s="31"/>
      <c r="D53" s="31"/>
      <c r="E53" s="31"/>
      <c r="F53" s="31"/>
      <c r="G53" s="85"/>
      <c r="H53" s="30"/>
      <c r="I53" s="31"/>
      <c r="J53" s="31"/>
      <c r="K53" s="31"/>
      <c r="L53" s="31"/>
      <c r="M53" s="31"/>
      <c r="N53" s="30"/>
      <c r="O53" s="31"/>
      <c r="P53" s="31"/>
      <c r="Q53" s="31"/>
      <c r="R53" s="31"/>
    </row>
    <row r="54" spans="1:18" s="109" customFormat="1" thickBot="1" x14ac:dyDescent="0.25">
      <c r="A54" s="128" t="s">
        <v>32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03"/>
      <c r="Q54" s="103"/>
      <c r="R54" s="103"/>
    </row>
    <row r="55" spans="1:18" s="5" customFormat="1" ht="23.25" thickBot="1" x14ac:dyDescent="0.25">
      <c r="A55" s="32" t="s">
        <v>13</v>
      </c>
      <c r="B55" s="33">
        <v>14356125</v>
      </c>
      <c r="C55" s="34"/>
      <c r="D55" s="33"/>
      <c r="E55" s="34">
        <f>B55</f>
        <v>14356125</v>
      </c>
      <c r="F55" s="33"/>
      <c r="G55" s="86"/>
      <c r="H55" s="33">
        <v>0</v>
      </c>
      <c r="I55" s="34"/>
      <c r="J55" s="33"/>
      <c r="K55" s="34"/>
      <c r="L55" s="33"/>
      <c r="M55" s="34"/>
      <c r="N55" s="33"/>
      <c r="O55" s="34"/>
      <c r="P55" s="33"/>
      <c r="Q55" s="34"/>
      <c r="R55" s="33"/>
    </row>
    <row r="56" spans="1:18" s="5" customFormat="1" thickBot="1" x14ac:dyDescent="0.25">
      <c r="A56" s="87">
        <v>43861</v>
      </c>
      <c r="B56" s="33">
        <f>E55</f>
        <v>14356125</v>
      </c>
      <c r="C56" s="34">
        <v>0</v>
      </c>
      <c r="D56" s="33">
        <v>14356125</v>
      </c>
      <c r="E56" s="34">
        <f>B56+C56-D56</f>
        <v>0</v>
      </c>
      <c r="F56" s="33">
        <v>0</v>
      </c>
      <c r="G56" s="88">
        <v>2</v>
      </c>
      <c r="H56" s="33">
        <v>0</v>
      </c>
      <c r="I56" s="34">
        <v>0</v>
      </c>
      <c r="J56" s="33">
        <v>0</v>
      </c>
      <c r="K56" s="34">
        <v>0</v>
      </c>
      <c r="L56" s="33">
        <v>0</v>
      </c>
      <c r="M56" s="34"/>
      <c r="N56" s="33">
        <v>0</v>
      </c>
      <c r="O56" s="34">
        <v>0</v>
      </c>
      <c r="P56" s="33">
        <v>0</v>
      </c>
      <c r="Q56" s="34">
        <v>0</v>
      </c>
      <c r="R56" s="33">
        <v>0</v>
      </c>
    </row>
    <row r="57" spans="1:18" s="5" customFormat="1" thickBot="1" x14ac:dyDescent="0.25">
      <c r="A57" s="43" t="s">
        <v>20</v>
      </c>
      <c r="B57" s="44" t="s">
        <v>19</v>
      </c>
      <c r="C57" s="41">
        <f>SUM(C56:C56)</f>
        <v>0</v>
      </c>
      <c r="D57" s="37">
        <f>SUM(D56:D56)</f>
        <v>14356125</v>
      </c>
      <c r="E57" s="41">
        <f>B55+C57-D57</f>
        <v>0</v>
      </c>
      <c r="F57" s="37">
        <v>0</v>
      </c>
      <c r="G57" s="89"/>
      <c r="H57" s="44" t="s">
        <v>19</v>
      </c>
      <c r="I57" s="41">
        <f>SUM(I56:I56)</f>
        <v>0</v>
      </c>
      <c r="J57" s="37">
        <f>SUM(J56:J56)</f>
        <v>0</v>
      </c>
      <c r="K57" s="41">
        <f>SUM(K56)</f>
        <v>0</v>
      </c>
      <c r="L57" s="37">
        <f>SUM(L56)</f>
        <v>0</v>
      </c>
      <c r="M57" s="41"/>
      <c r="N57" s="44" t="s">
        <v>19</v>
      </c>
      <c r="O57" s="40">
        <f>SUM(O56)</f>
        <v>0</v>
      </c>
      <c r="P57" s="37">
        <f>SUM(P56)</f>
        <v>0</v>
      </c>
      <c r="Q57" s="41">
        <v>0</v>
      </c>
      <c r="R57" s="37">
        <v>0</v>
      </c>
    </row>
    <row r="58" spans="1:18" s="5" customFormat="1" ht="12" x14ac:dyDescent="0.2">
      <c r="A58" s="29"/>
      <c r="B58" s="30"/>
      <c r="C58" s="31"/>
      <c r="D58" s="31"/>
      <c r="E58" s="31"/>
      <c r="F58" s="31"/>
      <c r="G58" s="85"/>
      <c r="H58" s="30"/>
      <c r="I58" s="31"/>
      <c r="J58" s="31"/>
      <c r="K58" s="31"/>
      <c r="L58" s="31"/>
      <c r="M58" s="31"/>
      <c r="N58" s="30"/>
      <c r="O58" s="31"/>
      <c r="P58" s="31"/>
      <c r="Q58" s="31"/>
      <c r="R58" s="31"/>
    </row>
    <row r="59" spans="1:18" s="109" customFormat="1" thickBot="1" x14ac:dyDescent="0.25">
      <c r="A59" s="128" t="s">
        <v>34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03"/>
      <c r="Q59" s="103"/>
      <c r="R59" s="103"/>
    </row>
    <row r="60" spans="1:18" s="5" customFormat="1" ht="23.25" thickBot="1" x14ac:dyDescent="0.25">
      <c r="A60" s="32" t="s">
        <v>13</v>
      </c>
      <c r="B60" s="33">
        <v>7500000</v>
      </c>
      <c r="C60" s="34"/>
      <c r="D60" s="33"/>
      <c r="E60" s="34">
        <f>B60</f>
        <v>7500000</v>
      </c>
      <c r="F60" s="33"/>
      <c r="G60" s="86"/>
      <c r="H60" s="33">
        <v>0</v>
      </c>
      <c r="I60" s="34"/>
      <c r="J60" s="33"/>
      <c r="K60" s="34"/>
      <c r="L60" s="33"/>
      <c r="M60" s="34"/>
      <c r="N60" s="33"/>
      <c r="O60" s="34"/>
      <c r="P60" s="33"/>
      <c r="Q60" s="34"/>
      <c r="R60" s="33"/>
    </row>
    <row r="61" spans="1:18" s="5" customFormat="1" thickBot="1" x14ac:dyDescent="0.25">
      <c r="A61" s="87">
        <v>43861</v>
      </c>
      <c r="B61" s="33">
        <f>E60</f>
        <v>7500000</v>
      </c>
      <c r="C61" s="34">
        <v>0</v>
      </c>
      <c r="D61" s="33">
        <v>7500000</v>
      </c>
      <c r="E61" s="34">
        <f>B61+C61-D61</f>
        <v>0</v>
      </c>
      <c r="F61" s="33">
        <v>0</v>
      </c>
      <c r="G61" s="88">
        <v>2</v>
      </c>
      <c r="H61" s="33">
        <v>0</v>
      </c>
      <c r="I61" s="34">
        <v>0</v>
      </c>
      <c r="J61" s="33">
        <v>0</v>
      </c>
      <c r="K61" s="34">
        <v>0</v>
      </c>
      <c r="L61" s="33">
        <v>0</v>
      </c>
      <c r="M61" s="34"/>
      <c r="N61" s="33">
        <v>0</v>
      </c>
      <c r="O61" s="34">
        <v>0</v>
      </c>
      <c r="P61" s="33">
        <v>0</v>
      </c>
      <c r="Q61" s="34">
        <v>0</v>
      </c>
      <c r="R61" s="33">
        <v>0</v>
      </c>
    </row>
    <row r="62" spans="1:18" s="5" customFormat="1" thickBot="1" x14ac:dyDescent="0.25">
      <c r="A62" s="43" t="s">
        <v>20</v>
      </c>
      <c r="B62" s="44" t="s">
        <v>19</v>
      </c>
      <c r="C62" s="41">
        <f>SUM(C61:C61)</f>
        <v>0</v>
      </c>
      <c r="D62" s="37">
        <f>SUM(D61:D61)</f>
        <v>7500000</v>
      </c>
      <c r="E62" s="41">
        <f>B60+C62-D62</f>
        <v>0</v>
      </c>
      <c r="F62" s="37">
        <v>0</v>
      </c>
      <c r="G62" s="89"/>
      <c r="H62" s="44" t="s">
        <v>19</v>
      </c>
      <c r="I62" s="41">
        <f>SUM(I61:I61)</f>
        <v>0</v>
      </c>
      <c r="J62" s="37">
        <f>SUM(J61:J61)</f>
        <v>0</v>
      </c>
      <c r="K62" s="41">
        <f>SUM(K61)</f>
        <v>0</v>
      </c>
      <c r="L62" s="37">
        <f>SUM(L61)</f>
        <v>0</v>
      </c>
      <c r="M62" s="41"/>
      <c r="N62" s="44" t="s">
        <v>19</v>
      </c>
      <c r="O62" s="40">
        <f>SUM(O61)</f>
        <v>0</v>
      </c>
      <c r="P62" s="37">
        <f>SUM(P61)</f>
        <v>0</v>
      </c>
      <c r="Q62" s="41">
        <v>0</v>
      </c>
      <c r="R62" s="37">
        <v>0</v>
      </c>
    </row>
    <row r="63" spans="1:18" s="5" customFormat="1" ht="12" x14ac:dyDescent="0.2">
      <c r="A63" s="29"/>
      <c r="B63" s="30"/>
      <c r="C63" s="31"/>
      <c r="D63" s="31"/>
      <c r="E63" s="31"/>
      <c r="F63" s="31"/>
      <c r="G63" s="85"/>
      <c r="H63" s="30"/>
      <c r="I63" s="31"/>
      <c r="J63" s="31"/>
      <c r="K63" s="31"/>
      <c r="L63" s="31"/>
      <c r="M63" s="31"/>
      <c r="N63" s="30"/>
      <c r="O63" s="31"/>
      <c r="P63" s="31"/>
      <c r="Q63" s="31"/>
      <c r="R63" s="31"/>
    </row>
    <row r="64" spans="1:18" s="4" customFormat="1" thickBot="1" x14ac:dyDescent="0.25">
      <c r="A64" s="128" t="s">
        <v>42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03"/>
      <c r="Q64" s="103"/>
      <c r="R64" s="103"/>
    </row>
    <row r="65" spans="1:18" s="4" customFormat="1" ht="23.25" thickBot="1" x14ac:dyDescent="0.25">
      <c r="A65" s="110" t="s">
        <v>13</v>
      </c>
      <c r="B65" s="108">
        <v>9092750</v>
      </c>
      <c r="C65" s="111"/>
      <c r="D65" s="108"/>
      <c r="E65" s="111">
        <f>B65</f>
        <v>9092750</v>
      </c>
      <c r="F65" s="108"/>
      <c r="G65" s="112"/>
      <c r="H65" s="108">
        <v>0</v>
      </c>
      <c r="I65" s="111"/>
      <c r="J65" s="108"/>
      <c r="K65" s="111"/>
      <c r="L65" s="108"/>
      <c r="M65" s="111"/>
      <c r="N65" s="108"/>
      <c r="O65" s="111"/>
      <c r="P65" s="108"/>
      <c r="Q65" s="111"/>
      <c r="R65" s="108"/>
    </row>
    <row r="66" spans="1:18" s="4" customFormat="1" thickBot="1" x14ac:dyDescent="0.25">
      <c r="A66" s="107">
        <v>43550</v>
      </c>
      <c r="B66" s="108">
        <f>E65</f>
        <v>9092750</v>
      </c>
      <c r="C66" s="111">
        <v>0</v>
      </c>
      <c r="D66" s="108"/>
      <c r="E66" s="111">
        <f>B66+C66-D66</f>
        <v>9092750</v>
      </c>
      <c r="F66" s="108">
        <v>0</v>
      </c>
      <c r="G66" s="113">
        <v>1</v>
      </c>
      <c r="H66" s="108">
        <v>0</v>
      </c>
      <c r="I66" s="111">
        <v>0</v>
      </c>
      <c r="J66" s="108">
        <v>0</v>
      </c>
      <c r="K66" s="111">
        <v>0</v>
      </c>
      <c r="L66" s="108">
        <v>0</v>
      </c>
      <c r="M66" s="111"/>
      <c r="N66" s="108">
        <v>0</v>
      </c>
      <c r="O66" s="111">
        <v>0</v>
      </c>
      <c r="P66" s="108">
        <v>0</v>
      </c>
      <c r="Q66" s="111">
        <v>0</v>
      </c>
      <c r="R66" s="108">
        <v>0</v>
      </c>
    </row>
    <row r="67" spans="1:18" s="4" customFormat="1" thickBot="1" x14ac:dyDescent="0.25">
      <c r="A67" s="107">
        <v>43907</v>
      </c>
      <c r="B67" s="108">
        <f>E66</f>
        <v>9092750</v>
      </c>
      <c r="C67" s="111">
        <v>0</v>
      </c>
      <c r="D67" s="108"/>
      <c r="E67" s="111">
        <f>B67+C67-D67</f>
        <v>9092750</v>
      </c>
      <c r="F67" s="108">
        <v>0</v>
      </c>
      <c r="G67" s="113">
        <v>1</v>
      </c>
      <c r="H67" s="108">
        <v>0</v>
      </c>
      <c r="I67" s="111">
        <v>90869.64</v>
      </c>
      <c r="J67" s="108">
        <f>I67</f>
        <v>90869.64</v>
      </c>
      <c r="K67" s="111">
        <v>0</v>
      </c>
      <c r="L67" s="108">
        <v>0</v>
      </c>
      <c r="M67" s="111"/>
      <c r="N67" s="108">
        <v>0</v>
      </c>
      <c r="O67" s="111">
        <v>0</v>
      </c>
      <c r="P67" s="108">
        <v>0</v>
      </c>
      <c r="Q67" s="111">
        <v>0</v>
      </c>
      <c r="R67" s="108">
        <v>0</v>
      </c>
    </row>
    <row r="68" spans="1:18" s="4" customFormat="1" thickBot="1" x14ac:dyDescent="0.25">
      <c r="A68" s="114" t="s">
        <v>20</v>
      </c>
      <c r="B68" s="115" t="s">
        <v>19</v>
      </c>
      <c r="C68" s="116">
        <f>SUM(C66:C67)</f>
        <v>0</v>
      </c>
      <c r="D68" s="117">
        <f>SUM(C68)</f>
        <v>0</v>
      </c>
      <c r="E68" s="116">
        <f>B65+C68-D68</f>
        <v>9092750</v>
      </c>
      <c r="F68" s="117">
        <v>0</v>
      </c>
      <c r="G68" s="118"/>
      <c r="H68" s="115" t="s">
        <v>19</v>
      </c>
      <c r="I68" s="116">
        <f>SUM(I66:I67)</f>
        <v>90869.64</v>
      </c>
      <c r="J68" s="117">
        <f>SUM(J66:J67)</f>
        <v>90869.64</v>
      </c>
      <c r="K68" s="116">
        <f>SUM(K66)</f>
        <v>0</v>
      </c>
      <c r="L68" s="117">
        <f>SUM(L66)</f>
        <v>0</v>
      </c>
      <c r="M68" s="116"/>
      <c r="N68" s="115" t="s">
        <v>19</v>
      </c>
      <c r="O68" s="119">
        <f>SUM(O66)</f>
        <v>0</v>
      </c>
      <c r="P68" s="117">
        <f>SUM(P66)</f>
        <v>0</v>
      </c>
      <c r="Q68" s="116">
        <v>0</v>
      </c>
      <c r="R68" s="117">
        <v>0</v>
      </c>
    </row>
    <row r="69" spans="1:18" s="4" customFormat="1" ht="12" x14ac:dyDescent="0.2">
      <c r="A69" s="120"/>
      <c r="B69" s="121"/>
      <c r="C69" s="122"/>
      <c r="D69" s="122"/>
      <c r="E69" s="122"/>
      <c r="F69" s="122"/>
      <c r="G69" s="123"/>
      <c r="H69" s="121"/>
      <c r="I69" s="122"/>
      <c r="J69" s="122"/>
      <c r="K69" s="122"/>
      <c r="L69" s="122"/>
      <c r="M69" s="122"/>
      <c r="N69" s="121"/>
      <c r="O69" s="122"/>
      <c r="P69" s="122"/>
      <c r="Q69" s="122"/>
      <c r="R69" s="122"/>
    </row>
    <row r="70" spans="1:18" s="4" customFormat="1" thickBot="1" x14ac:dyDescent="0.25">
      <c r="A70" s="128" t="s">
        <v>43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03"/>
      <c r="Q70" s="103"/>
      <c r="R70" s="103"/>
    </row>
    <row r="71" spans="1:18" s="4" customFormat="1" ht="23.25" thickBot="1" x14ac:dyDescent="0.25">
      <c r="A71" s="110" t="s">
        <v>13</v>
      </c>
      <c r="B71" s="108">
        <v>25732875</v>
      </c>
      <c r="C71" s="111"/>
      <c r="D71" s="108"/>
      <c r="E71" s="111">
        <f>B71</f>
        <v>25732875</v>
      </c>
      <c r="F71" s="108"/>
      <c r="G71" s="112"/>
      <c r="H71" s="108">
        <v>0</v>
      </c>
      <c r="I71" s="111"/>
      <c r="J71" s="108"/>
      <c r="K71" s="111"/>
      <c r="L71" s="108"/>
      <c r="M71" s="111"/>
      <c r="N71" s="108"/>
      <c r="O71" s="111"/>
      <c r="P71" s="108"/>
      <c r="Q71" s="111"/>
      <c r="R71" s="108"/>
    </row>
    <row r="72" spans="1:18" s="4" customFormat="1" thickBot="1" x14ac:dyDescent="0.25">
      <c r="A72" s="107" t="s">
        <v>28</v>
      </c>
      <c r="B72" s="108">
        <f>E71</f>
        <v>25732875</v>
      </c>
      <c r="C72" s="111">
        <v>0</v>
      </c>
      <c r="D72" s="108"/>
      <c r="E72" s="111">
        <f>B72+C72-D72</f>
        <v>25732875</v>
      </c>
      <c r="F72" s="108">
        <v>0</v>
      </c>
      <c r="G72" s="113">
        <v>1</v>
      </c>
      <c r="H72" s="108">
        <v>0</v>
      </c>
      <c r="I72" s="111">
        <v>0</v>
      </c>
      <c r="J72" s="108">
        <v>0</v>
      </c>
      <c r="K72" s="111">
        <v>0</v>
      </c>
      <c r="L72" s="108">
        <v>0</v>
      </c>
      <c r="M72" s="111"/>
      <c r="N72" s="108">
        <v>0</v>
      </c>
      <c r="O72" s="111">
        <v>0</v>
      </c>
      <c r="P72" s="108">
        <v>0</v>
      </c>
      <c r="Q72" s="111">
        <v>0</v>
      </c>
      <c r="R72" s="108">
        <v>0</v>
      </c>
    </row>
    <row r="73" spans="1:18" s="4" customFormat="1" thickBot="1" x14ac:dyDescent="0.25">
      <c r="A73" s="114" t="s">
        <v>20</v>
      </c>
      <c r="B73" s="115" t="s">
        <v>19</v>
      </c>
      <c r="C73" s="116">
        <f>SUM(C72)</f>
        <v>0</v>
      </c>
      <c r="D73" s="117">
        <f>SUM(D72:D72)</f>
        <v>0</v>
      </c>
      <c r="E73" s="116">
        <f>B71+C73-D73</f>
        <v>25732875</v>
      </c>
      <c r="F73" s="117">
        <v>0</v>
      </c>
      <c r="G73" s="118"/>
      <c r="H73" s="115" t="s">
        <v>19</v>
      </c>
      <c r="I73" s="116">
        <f>SUM(I72:I72)</f>
        <v>0</v>
      </c>
      <c r="J73" s="117">
        <f>SUM(J72:J72)</f>
        <v>0</v>
      </c>
      <c r="K73" s="116">
        <f>SUM(K72)</f>
        <v>0</v>
      </c>
      <c r="L73" s="117">
        <f>SUM(L72)</f>
        <v>0</v>
      </c>
      <c r="M73" s="116"/>
      <c r="N73" s="115" t="s">
        <v>19</v>
      </c>
      <c r="O73" s="119">
        <f>SUM(O72)</f>
        <v>0</v>
      </c>
      <c r="P73" s="117">
        <f>SUM(P72)</f>
        <v>0</v>
      </c>
      <c r="Q73" s="116">
        <v>0</v>
      </c>
      <c r="R73" s="117">
        <v>0</v>
      </c>
    </row>
    <row r="74" spans="1:18" s="4" customFormat="1" ht="12" x14ac:dyDescent="0.2">
      <c r="A74" s="120"/>
      <c r="B74" s="121"/>
      <c r="C74" s="122"/>
      <c r="D74" s="122"/>
      <c r="E74" s="122"/>
      <c r="F74" s="122"/>
      <c r="G74" s="123"/>
      <c r="H74" s="121"/>
      <c r="I74" s="122"/>
      <c r="J74" s="122"/>
      <c r="K74" s="122"/>
      <c r="L74" s="122"/>
      <c r="M74" s="122"/>
      <c r="N74" s="121"/>
      <c r="O74" s="122"/>
      <c r="P74" s="122"/>
      <c r="Q74" s="122"/>
      <c r="R74" s="122"/>
    </row>
    <row r="75" spans="1:18" s="4" customFormat="1" thickBot="1" x14ac:dyDescent="0.25">
      <c r="A75" s="128" t="s">
        <v>39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03"/>
      <c r="Q75" s="103"/>
      <c r="R75" s="103"/>
    </row>
    <row r="76" spans="1:18" s="4" customFormat="1" ht="23.25" thickBot="1" x14ac:dyDescent="0.25">
      <c r="A76" s="110" t="s">
        <v>13</v>
      </c>
      <c r="B76" s="108">
        <v>0</v>
      </c>
      <c r="C76" s="111"/>
      <c r="D76" s="108"/>
      <c r="E76" s="111">
        <f>B76</f>
        <v>0</v>
      </c>
      <c r="F76" s="108"/>
      <c r="G76" s="112"/>
      <c r="H76" s="108">
        <v>0</v>
      </c>
      <c r="I76" s="111"/>
      <c r="J76" s="108"/>
      <c r="K76" s="111"/>
      <c r="L76" s="108"/>
      <c r="M76" s="111"/>
      <c r="N76" s="108"/>
      <c r="O76" s="111"/>
      <c r="P76" s="108"/>
      <c r="Q76" s="111"/>
      <c r="R76" s="108"/>
    </row>
    <row r="77" spans="1:18" s="4" customFormat="1" thickBot="1" x14ac:dyDescent="0.25">
      <c r="A77" s="107">
        <v>43861</v>
      </c>
      <c r="B77" s="108">
        <f>E76</f>
        <v>0</v>
      </c>
      <c r="C77" s="111">
        <v>49824875</v>
      </c>
      <c r="D77" s="108"/>
      <c r="E77" s="111">
        <f>B77+C77-D77</f>
        <v>49824875</v>
      </c>
      <c r="F77" s="108">
        <v>0</v>
      </c>
      <c r="G77" s="113">
        <v>1</v>
      </c>
      <c r="H77" s="108">
        <v>0</v>
      </c>
      <c r="I77" s="111">
        <v>0</v>
      </c>
      <c r="J77" s="108">
        <v>0</v>
      </c>
      <c r="K77" s="111">
        <v>0</v>
      </c>
      <c r="L77" s="108">
        <v>0</v>
      </c>
      <c r="M77" s="111"/>
      <c r="N77" s="108">
        <v>0</v>
      </c>
      <c r="O77" s="111">
        <v>0</v>
      </c>
      <c r="P77" s="108">
        <v>0</v>
      </c>
      <c r="Q77" s="111">
        <v>0</v>
      </c>
      <c r="R77" s="108">
        <v>0</v>
      </c>
    </row>
    <row r="78" spans="1:18" s="4" customFormat="1" thickBot="1" x14ac:dyDescent="0.25">
      <c r="A78" s="114" t="s">
        <v>20</v>
      </c>
      <c r="B78" s="115" t="s">
        <v>19</v>
      </c>
      <c r="C78" s="116">
        <f>SUM(C77)</f>
        <v>49824875</v>
      </c>
      <c r="D78" s="117">
        <f>SUM(D77:D77)</f>
        <v>0</v>
      </c>
      <c r="E78" s="116">
        <f>B76+C78-D78</f>
        <v>49824875</v>
      </c>
      <c r="F78" s="117">
        <v>0</v>
      </c>
      <c r="G78" s="118"/>
      <c r="H78" s="115" t="s">
        <v>19</v>
      </c>
      <c r="I78" s="116">
        <f>SUM(I77:I77)</f>
        <v>0</v>
      </c>
      <c r="J78" s="117">
        <f>SUM(J77:J77)</f>
        <v>0</v>
      </c>
      <c r="K78" s="116">
        <f>SUM(K77)</f>
        <v>0</v>
      </c>
      <c r="L78" s="117">
        <f>SUM(L77)</f>
        <v>0</v>
      </c>
      <c r="M78" s="116"/>
      <c r="N78" s="115" t="s">
        <v>19</v>
      </c>
      <c r="O78" s="119">
        <f>SUM(O77)</f>
        <v>0</v>
      </c>
      <c r="P78" s="117">
        <f>SUM(P77)</f>
        <v>0</v>
      </c>
      <c r="Q78" s="116">
        <v>0</v>
      </c>
      <c r="R78" s="117">
        <v>0</v>
      </c>
    </row>
    <row r="79" spans="1:18" s="4" customFormat="1" ht="11.25" customHeight="1" x14ac:dyDescent="0.2">
      <c r="A79" s="120"/>
      <c r="B79" s="121"/>
      <c r="C79" s="122"/>
      <c r="D79" s="122"/>
      <c r="E79" s="122"/>
      <c r="F79" s="122"/>
      <c r="G79" s="123"/>
      <c r="H79" s="121"/>
      <c r="I79" s="122"/>
      <c r="J79" s="122"/>
      <c r="K79" s="122"/>
      <c r="L79" s="122"/>
      <c r="M79" s="122"/>
      <c r="N79" s="121"/>
      <c r="O79" s="122"/>
      <c r="P79" s="122"/>
      <c r="Q79" s="122"/>
      <c r="R79" s="122"/>
    </row>
    <row r="80" spans="1:18" s="4" customFormat="1" thickBot="1" x14ac:dyDescent="0.25">
      <c r="A80" s="42"/>
      <c r="B80" s="42" t="s">
        <v>16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s="4" customFormat="1" ht="23.25" thickBot="1" x14ac:dyDescent="0.25">
      <c r="A81" s="32" t="s">
        <v>13</v>
      </c>
      <c r="B81" s="33">
        <f>B71+B65+B60+B55+B49+B42+B36</f>
        <v>84650500</v>
      </c>
      <c r="C81" s="34"/>
      <c r="D81" s="33"/>
      <c r="E81" s="34">
        <f>B81</f>
        <v>84650500</v>
      </c>
      <c r="F81" s="33"/>
      <c r="G81" s="34"/>
      <c r="H81" s="33">
        <v>0</v>
      </c>
      <c r="I81" s="65"/>
      <c r="J81" s="33"/>
      <c r="K81" s="34"/>
      <c r="L81" s="33"/>
      <c r="M81" s="34"/>
      <c r="N81" s="33"/>
      <c r="O81" s="34"/>
      <c r="P81" s="33"/>
      <c r="Q81" s="34"/>
      <c r="R81" s="33"/>
    </row>
    <row r="82" spans="1:18" s="5" customFormat="1" thickBot="1" x14ac:dyDescent="0.25">
      <c r="A82" s="32" t="s">
        <v>28</v>
      </c>
      <c r="B82" s="33">
        <f>B72+B66+B61+B56+B50+B43+B37</f>
        <v>84650500</v>
      </c>
      <c r="C82" s="33">
        <f>C72+C66+C61+C56+C50+C43+C37+C44+C77</f>
        <v>49824875</v>
      </c>
      <c r="D82" s="33">
        <f>D72+D66+D61+D56+D50+D43+D37+D44+D77</f>
        <v>49824875</v>
      </c>
      <c r="E82" s="34">
        <f t="shared" ref="E82:E87" si="7">B82+C82-D82</f>
        <v>84650500</v>
      </c>
      <c r="F82" s="33">
        <v>0</v>
      </c>
      <c r="G82" s="34"/>
      <c r="H82" s="33">
        <v>0</v>
      </c>
      <c r="I82" s="33">
        <f>I72+I66+I61+I56+I50+I43+I37+I44+I77</f>
        <v>0</v>
      </c>
      <c r="J82" s="33">
        <f>J72+J66+J61+J56+J50+J43+J37+J44+J77</f>
        <v>0</v>
      </c>
      <c r="K82" s="34">
        <v>0</v>
      </c>
      <c r="L82" s="33">
        <v>0</v>
      </c>
      <c r="M82" s="34"/>
      <c r="N82" s="33">
        <v>0</v>
      </c>
      <c r="O82" s="34">
        <v>0</v>
      </c>
      <c r="P82" s="33">
        <v>0</v>
      </c>
      <c r="Q82" s="34">
        <v>0</v>
      </c>
      <c r="R82" s="33">
        <v>0</v>
      </c>
    </row>
    <row r="83" spans="1:18" s="5" customFormat="1" thickBot="1" x14ac:dyDescent="0.25">
      <c r="A83" s="32" t="s">
        <v>40</v>
      </c>
      <c r="B83" s="33">
        <f t="shared" ref="B83:B88" si="8">E82</f>
        <v>84650500</v>
      </c>
      <c r="C83" s="33">
        <f>C38</f>
        <v>0</v>
      </c>
      <c r="D83" s="33">
        <f>D38</f>
        <v>0</v>
      </c>
      <c r="E83" s="34">
        <f t="shared" si="7"/>
        <v>84650500</v>
      </c>
      <c r="F83" s="33">
        <v>0</v>
      </c>
      <c r="G83" s="34"/>
      <c r="H83" s="33">
        <v>0</v>
      </c>
      <c r="I83" s="33">
        <f>I38</f>
        <v>705667.77</v>
      </c>
      <c r="J83" s="33">
        <f>J38</f>
        <v>705667.77</v>
      </c>
      <c r="K83" s="34">
        <v>0</v>
      </c>
      <c r="L83" s="33">
        <v>0</v>
      </c>
      <c r="M83" s="34"/>
      <c r="N83" s="33">
        <v>0</v>
      </c>
      <c r="O83" s="34">
        <v>0</v>
      </c>
      <c r="P83" s="33">
        <v>0</v>
      </c>
      <c r="Q83" s="34">
        <v>0</v>
      </c>
      <c r="R83" s="33">
        <v>0</v>
      </c>
    </row>
    <row r="84" spans="1:18" s="5" customFormat="1" thickBot="1" x14ac:dyDescent="0.25">
      <c r="A84" s="32" t="s">
        <v>41</v>
      </c>
      <c r="B84" s="33">
        <f t="shared" si="8"/>
        <v>84650500</v>
      </c>
      <c r="C84" s="33">
        <f>C39</f>
        <v>0</v>
      </c>
      <c r="D84" s="33">
        <v>0</v>
      </c>
      <c r="E84" s="34">
        <f t="shared" si="7"/>
        <v>84650500</v>
      </c>
      <c r="F84" s="33">
        <v>0</v>
      </c>
      <c r="G84" s="34"/>
      <c r="H84" s="33">
        <v>0</v>
      </c>
      <c r="I84" s="33">
        <f>I67+I66</f>
        <v>90869.64</v>
      </c>
      <c r="J84" s="33">
        <f>J67+J66</f>
        <v>90869.64</v>
      </c>
      <c r="K84" s="34">
        <v>0</v>
      </c>
      <c r="L84" s="33">
        <v>0</v>
      </c>
      <c r="M84" s="34"/>
      <c r="N84" s="33">
        <v>0</v>
      </c>
      <c r="O84" s="34">
        <v>0</v>
      </c>
      <c r="P84" s="33">
        <v>0</v>
      </c>
      <c r="Q84" s="34">
        <v>0</v>
      </c>
      <c r="R84" s="33">
        <v>0</v>
      </c>
    </row>
    <row r="85" spans="1:18" s="5" customFormat="1" thickBot="1" x14ac:dyDescent="0.25">
      <c r="A85" s="32" t="s">
        <v>44</v>
      </c>
      <c r="B85" s="33">
        <f t="shared" si="8"/>
        <v>84650500</v>
      </c>
      <c r="C85" s="33">
        <f>C40</f>
        <v>0</v>
      </c>
      <c r="D85" s="33">
        <v>0</v>
      </c>
      <c r="E85" s="34">
        <f t="shared" si="7"/>
        <v>84650500</v>
      </c>
      <c r="F85" s="33">
        <v>0</v>
      </c>
      <c r="G85" s="34"/>
      <c r="H85" s="33">
        <v>0</v>
      </c>
      <c r="I85" s="33">
        <f>I45</f>
        <v>1461879.63</v>
      </c>
      <c r="J85" s="33">
        <f>I85</f>
        <v>1461879.63</v>
      </c>
      <c r="K85" s="34">
        <v>0</v>
      </c>
      <c r="L85" s="33">
        <v>0</v>
      </c>
      <c r="M85" s="34"/>
      <c r="N85" s="33">
        <v>0</v>
      </c>
      <c r="O85" s="34">
        <v>0</v>
      </c>
      <c r="P85" s="33">
        <v>0</v>
      </c>
      <c r="Q85" s="34">
        <v>0</v>
      </c>
      <c r="R85" s="33">
        <v>0</v>
      </c>
    </row>
    <row r="86" spans="1:18" s="5" customFormat="1" thickBot="1" x14ac:dyDescent="0.25">
      <c r="A86" s="32" t="s">
        <v>45</v>
      </c>
      <c r="B86" s="33">
        <f t="shared" si="8"/>
        <v>84650500</v>
      </c>
      <c r="C86" s="33">
        <f>C41</f>
        <v>0</v>
      </c>
      <c r="D86" s="33">
        <v>0</v>
      </c>
      <c r="E86" s="34">
        <f t="shared" si="7"/>
        <v>84650500</v>
      </c>
      <c r="F86" s="33">
        <v>0</v>
      </c>
      <c r="G86" s="34"/>
      <c r="H86" s="33">
        <v>0</v>
      </c>
      <c r="I86" s="33">
        <f>I51</f>
        <v>716438.82</v>
      </c>
      <c r="J86" s="33">
        <f>I86</f>
        <v>716438.82</v>
      </c>
      <c r="K86" s="34">
        <v>0</v>
      </c>
      <c r="L86" s="33">
        <v>0</v>
      </c>
      <c r="M86" s="34"/>
      <c r="N86" s="33">
        <v>0</v>
      </c>
      <c r="O86" s="34">
        <v>0</v>
      </c>
      <c r="P86" s="33">
        <v>0</v>
      </c>
      <c r="Q86" s="34">
        <v>0</v>
      </c>
      <c r="R86" s="33">
        <v>0</v>
      </c>
    </row>
    <row r="87" spans="1:18" s="5" customFormat="1" thickBot="1" x14ac:dyDescent="0.25">
      <c r="A87" s="32" t="s">
        <v>46</v>
      </c>
      <c r="B87" s="33">
        <f t="shared" si="8"/>
        <v>84650500</v>
      </c>
      <c r="C87" s="33">
        <f>C42</f>
        <v>0</v>
      </c>
      <c r="D87" s="33">
        <v>0</v>
      </c>
      <c r="E87" s="34">
        <f t="shared" si="7"/>
        <v>84650500</v>
      </c>
      <c r="F87" s="33">
        <v>0</v>
      </c>
      <c r="G87" s="34"/>
      <c r="H87" s="33">
        <v>0</v>
      </c>
      <c r="I87" s="33">
        <v>0</v>
      </c>
      <c r="J87" s="33">
        <f>I87</f>
        <v>0</v>
      </c>
      <c r="K87" s="34">
        <v>0</v>
      </c>
      <c r="L87" s="33">
        <v>0</v>
      </c>
      <c r="M87" s="34"/>
      <c r="N87" s="33">
        <v>0</v>
      </c>
      <c r="O87" s="34">
        <v>0</v>
      </c>
      <c r="P87" s="33">
        <v>0</v>
      </c>
      <c r="Q87" s="34">
        <v>0</v>
      </c>
      <c r="R87" s="33">
        <v>0</v>
      </c>
    </row>
    <row r="88" spans="1:18" s="5" customFormat="1" thickBot="1" x14ac:dyDescent="0.25">
      <c r="A88" s="32" t="s">
        <v>47</v>
      </c>
      <c r="B88" s="33">
        <f t="shared" si="8"/>
        <v>84650500</v>
      </c>
      <c r="C88" s="33">
        <f>C43</f>
        <v>0</v>
      </c>
      <c r="D88" s="33">
        <v>0</v>
      </c>
      <c r="E88" s="34">
        <f>B88+C88-D88</f>
        <v>84650500</v>
      </c>
      <c r="F88" s="33">
        <v>0</v>
      </c>
      <c r="G88" s="34"/>
      <c r="H88" s="33">
        <v>0</v>
      </c>
      <c r="I88" s="33">
        <v>0</v>
      </c>
      <c r="J88" s="33">
        <f>I88</f>
        <v>0</v>
      </c>
      <c r="K88" s="34">
        <v>0</v>
      </c>
      <c r="L88" s="33">
        <v>0</v>
      </c>
      <c r="M88" s="34"/>
      <c r="N88" s="33">
        <v>0</v>
      </c>
      <c r="O88" s="34">
        <v>0</v>
      </c>
      <c r="P88" s="33">
        <v>0</v>
      </c>
      <c r="Q88" s="34">
        <v>0</v>
      </c>
      <c r="R88" s="33">
        <v>0</v>
      </c>
    </row>
    <row r="89" spans="1:18" s="4" customFormat="1" thickBot="1" x14ac:dyDescent="0.25">
      <c r="A89" s="43" t="s">
        <v>20</v>
      </c>
      <c r="B89" s="49" t="s">
        <v>19</v>
      </c>
      <c r="C89" s="90">
        <f>SUM(C82:C88)</f>
        <v>49824875</v>
      </c>
      <c r="D89" s="91">
        <f>SUM(D82:D88)</f>
        <v>49824875</v>
      </c>
      <c r="E89" s="41">
        <f>B81+C89-D89</f>
        <v>84650500</v>
      </c>
      <c r="F89" s="37">
        <v>0</v>
      </c>
      <c r="G89" s="50"/>
      <c r="H89" s="49" t="s">
        <v>19</v>
      </c>
      <c r="I89" s="40">
        <f>SUM(I82:I88)</f>
        <v>2974855.86</v>
      </c>
      <c r="J89" s="37">
        <f>SUM(J82:J88)</f>
        <v>2974855.86</v>
      </c>
      <c r="K89" s="41">
        <v>0</v>
      </c>
      <c r="L89" s="37">
        <v>0</v>
      </c>
      <c r="M89" s="50"/>
      <c r="N89" s="49" t="s">
        <v>19</v>
      </c>
      <c r="O89" s="40">
        <f>SUM(O82:O82)</f>
        <v>0</v>
      </c>
      <c r="P89" s="37">
        <f>SUM(P82:P82)</f>
        <v>0</v>
      </c>
      <c r="Q89" s="41">
        <v>0</v>
      </c>
      <c r="R89" s="37">
        <v>0</v>
      </c>
    </row>
    <row r="90" spans="1:18" s="4" customFormat="1" ht="45.75" thickBot="1" x14ac:dyDescent="0.25">
      <c r="A90" s="45" t="s">
        <v>29</v>
      </c>
      <c r="B90" s="46" t="s">
        <v>19</v>
      </c>
      <c r="C90" s="47"/>
      <c r="D90" s="35"/>
      <c r="E90" s="47"/>
      <c r="F90" s="48"/>
      <c r="G90" s="47"/>
      <c r="H90" s="46" t="s">
        <v>19</v>
      </c>
      <c r="I90" s="47"/>
      <c r="J90" s="48"/>
      <c r="K90" s="47"/>
      <c r="L90" s="48"/>
      <c r="M90" s="47"/>
      <c r="N90" s="46" t="s">
        <v>19</v>
      </c>
      <c r="O90" s="47"/>
      <c r="P90" s="48"/>
      <c r="Q90" s="47"/>
      <c r="R90" s="48"/>
    </row>
    <row r="91" spans="1:18" s="4" customFormat="1" ht="12" x14ac:dyDescent="0.2">
      <c r="A91" s="9"/>
      <c r="B91" s="11" t="s">
        <v>23</v>
      </c>
      <c r="C91" s="9"/>
      <c r="D91" s="3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s="4" customFormat="1" thickBot="1" x14ac:dyDescent="0.25">
      <c r="A92" s="42"/>
      <c r="B92" s="42" t="s">
        <v>18</v>
      </c>
      <c r="C92" s="9"/>
      <c r="D92" s="6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4" customFormat="1" ht="23.25" thickBot="1" x14ac:dyDescent="0.25">
      <c r="A93" s="92" t="s">
        <v>13</v>
      </c>
      <c r="B93" s="93">
        <v>0</v>
      </c>
      <c r="C93" s="79"/>
      <c r="D93" s="94"/>
      <c r="E93" s="79"/>
      <c r="F93" s="79"/>
      <c r="G93" s="79"/>
      <c r="H93" s="79">
        <v>0</v>
      </c>
      <c r="I93" s="79"/>
      <c r="J93" s="79"/>
      <c r="K93" s="79"/>
      <c r="L93" s="79"/>
      <c r="M93" s="79"/>
      <c r="N93" s="79">
        <v>0</v>
      </c>
      <c r="O93" s="79"/>
      <c r="P93" s="79"/>
      <c r="Q93" s="80"/>
      <c r="R93" s="56"/>
    </row>
    <row r="94" spans="1:18" s="5" customFormat="1" thickBot="1" x14ac:dyDescent="0.25">
      <c r="A94" s="92" t="s">
        <v>28</v>
      </c>
      <c r="B94" s="93">
        <v>0</v>
      </c>
      <c r="C94" s="79">
        <v>0</v>
      </c>
      <c r="D94" s="94">
        <v>0</v>
      </c>
      <c r="E94" s="79">
        <v>0</v>
      </c>
      <c r="F94" s="79">
        <v>0</v>
      </c>
      <c r="G94" s="79"/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/>
      <c r="N94" s="79">
        <v>0</v>
      </c>
      <c r="O94" s="79">
        <v>0</v>
      </c>
      <c r="P94" s="79">
        <v>0</v>
      </c>
      <c r="Q94" s="80">
        <v>0</v>
      </c>
      <c r="R94" s="56">
        <v>0</v>
      </c>
    </row>
    <row r="95" spans="1:18" s="5" customFormat="1" thickBot="1" x14ac:dyDescent="0.25">
      <c r="A95" s="92" t="s">
        <v>40</v>
      </c>
      <c r="B95" s="93">
        <v>0</v>
      </c>
      <c r="C95" s="79">
        <v>0</v>
      </c>
      <c r="D95" s="94">
        <v>0</v>
      </c>
      <c r="E95" s="79">
        <v>0</v>
      </c>
      <c r="F95" s="79">
        <v>0</v>
      </c>
      <c r="G95" s="79"/>
      <c r="H95" s="79">
        <v>0</v>
      </c>
      <c r="I95" s="79">
        <v>0</v>
      </c>
      <c r="J95" s="79">
        <v>0</v>
      </c>
      <c r="K95" s="79">
        <v>0</v>
      </c>
      <c r="L95" s="79">
        <v>0</v>
      </c>
      <c r="M95" s="79"/>
      <c r="N95" s="79">
        <v>0</v>
      </c>
      <c r="O95" s="79">
        <v>0</v>
      </c>
      <c r="P95" s="79">
        <v>0</v>
      </c>
      <c r="Q95" s="80">
        <v>0</v>
      </c>
      <c r="R95" s="56">
        <v>0</v>
      </c>
    </row>
    <row r="96" spans="1:18" s="5" customFormat="1" thickBot="1" x14ac:dyDescent="0.25">
      <c r="A96" s="92" t="s">
        <v>41</v>
      </c>
      <c r="B96" s="93">
        <v>0</v>
      </c>
      <c r="C96" s="79">
        <v>0</v>
      </c>
      <c r="D96" s="94">
        <v>0</v>
      </c>
      <c r="E96" s="79">
        <v>0</v>
      </c>
      <c r="F96" s="79">
        <v>0</v>
      </c>
      <c r="G96" s="79"/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/>
      <c r="N96" s="79">
        <v>0</v>
      </c>
      <c r="O96" s="79">
        <v>0</v>
      </c>
      <c r="P96" s="79">
        <v>0</v>
      </c>
      <c r="Q96" s="80">
        <v>0</v>
      </c>
      <c r="R96" s="56">
        <v>0</v>
      </c>
    </row>
    <row r="97" spans="1:18" s="5" customFormat="1" thickBot="1" x14ac:dyDescent="0.25">
      <c r="A97" s="92" t="s">
        <v>44</v>
      </c>
      <c r="B97" s="93">
        <v>0</v>
      </c>
      <c r="C97" s="79">
        <v>0</v>
      </c>
      <c r="D97" s="94">
        <v>0</v>
      </c>
      <c r="E97" s="79">
        <v>0</v>
      </c>
      <c r="F97" s="79">
        <v>0</v>
      </c>
      <c r="G97" s="79"/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/>
      <c r="N97" s="79">
        <v>0</v>
      </c>
      <c r="O97" s="79">
        <v>0</v>
      </c>
      <c r="P97" s="79">
        <v>0</v>
      </c>
      <c r="Q97" s="80">
        <v>0</v>
      </c>
      <c r="R97" s="56">
        <v>0</v>
      </c>
    </row>
    <row r="98" spans="1:18" s="5" customFormat="1" thickBot="1" x14ac:dyDescent="0.25">
      <c r="A98" s="92" t="s">
        <v>45</v>
      </c>
      <c r="B98" s="93">
        <v>0</v>
      </c>
      <c r="C98" s="79">
        <v>0</v>
      </c>
      <c r="D98" s="94">
        <v>0</v>
      </c>
      <c r="E98" s="79">
        <v>0</v>
      </c>
      <c r="F98" s="79">
        <v>0</v>
      </c>
      <c r="G98" s="79"/>
      <c r="H98" s="79">
        <v>0</v>
      </c>
      <c r="I98" s="79">
        <v>0</v>
      </c>
      <c r="J98" s="79">
        <v>0</v>
      </c>
      <c r="K98" s="79">
        <v>0</v>
      </c>
      <c r="L98" s="79">
        <v>0</v>
      </c>
      <c r="M98" s="79"/>
      <c r="N98" s="79">
        <v>0</v>
      </c>
      <c r="O98" s="79">
        <v>0</v>
      </c>
      <c r="P98" s="79">
        <v>0</v>
      </c>
      <c r="Q98" s="80">
        <v>0</v>
      </c>
      <c r="R98" s="56">
        <v>0</v>
      </c>
    </row>
    <row r="99" spans="1:18" s="5" customFormat="1" thickBot="1" x14ac:dyDescent="0.25">
      <c r="A99" s="92" t="s">
        <v>46</v>
      </c>
      <c r="B99" s="93">
        <v>0</v>
      </c>
      <c r="C99" s="79">
        <v>0</v>
      </c>
      <c r="D99" s="94">
        <v>0</v>
      </c>
      <c r="E99" s="79">
        <v>0</v>
      </c>
      <c r="F99" s="79">
        <v>0</v>
      </c>
      <c r="G99" s="79"/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/>
      <c r="N99" s="79">
        <v>0</v>
      </c>
      <c r="O99" s="79">
        <v>0</v>
      </c>
      <c r="P99" s="79">
        <v>0</v>
      </c>
      <c r="Q99" s="80">
        <v>0</v>
      </c>
      <c r="R99" s="56">
        <v>0</v>
      </c>
    </row>
    <row r="100" spans="1:18" s="5" customFormat="1" thickBot="1" x14ac:dyDescent="0.25">
      <c r="A100" s="92" t="s">
        <v>47</v>
      </c>
      <c r="B100" s="93">
        <v>0</v>
      </c>
      <c r="C100" s="79">
        <v>0</v>
      </c>
      <c r="D100" s="94">
        <v>0</v>
      </c>
      <c r="E100" s="79">
        <v>0</v>
      </c>
      <c r="F100" s="79">
        <v>0</v>
      </c>
      <c r="G100" s="79"/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/>
      <c r="N100" s="79">
        <v>0</v>
      </c>
      <c r="O100" s="79">
        <v>0</v>
      </c>
      <c r="P100" s="79">
        <v>0</v>
      </c>
      <c r="Q100" s="80">
        <v>0</v>
      </c>
      <c r="R100" s="56">
        <v>0</v>
      </c>
    </row>
    <row r="101" spans="1:18" s="4" customFormat="1" thickBot="1" x14ac:dyDescent="0.25">
      <c r="A101" s="43" t="s">
        <v>20</v>
      </c>
      <c r="B101" s="95" t="s">
        <v>19</v>
      </c>
      <c r="C101" s="53">
        <f>SUM(C94:C94)</f>
        <v>0</v>
      </c>
      <c r="D101" s="79">
        <f>SUM(D94:D94)</f>
        <v>0</v>
      </c>
      <c r="E101" s="53">
        <f>B93+C101-D101</f>
        <v>0</v>
      </c>
      <c r="F101" s="53">
        <v>0</v>
      </c>
      <c r="G101" s="75"/>
      <c r="H101" s="74" t="s">
        <v>19</v>
      </c>
      <c r="I101" s="53">
        <f>SUM(I94:I94)</f>
        <v>0</v>
      </c>
      <c r="J101" s="53">
        <f>SUM(J94:J94)</f>
        <v>0</v>
      </c>
      <c r="K101" s="53">
        <v>0</v>
      </c>
      <c r="L101" s="53">
        <v>0</v>
      </c>
      <c r="M101" s="75"/>
      <c r="N101" s="74" t="s">
        <v>19</v>
      </c>
      <c r="O101" s="53">
        <v>0</v>
      </c>
      <c r="P101" s="53">
        <v>0</v>
      </c>
      <c r="Q101" s="73">
        <v>0</v>
      </c>
      <c r="R101" s="64">
        <v>0</v>
      </c>
    </row>
    <row r="102" spans="1:18" s="4" customFormat="1" ht="45.75" thickBot="1" x14ac:dyDescent="0.25">
      <c r="A102" s="96" t="s">
        <v>29</v>
      </c>
      <c r="B102" s="97" t="s">
        <v>19</v>
      </c>
      <c r="C102" s="98"/>
      <c r="D102" s="99">
        <v>0</v>
      </c>
      <c r="E102" s="98"/>
      <c r="F102" s="98"/>
      <c r="G102" s="98"/>
      <c r="H102" s="97" t="s">
        <v>19</v>
      </c>
      <c r="I102" s="98"/>
      <c r="J102" s="98"/>
      <c r="K102" s="98"/>
      <c r="L102" s="98"/>
      <c r="M102" s="98"/>
      <c r="N102" s="97" t="s">
        <v>19</v>
      </c>
      <c r="O102" s="98"/>
      <c r="P102" s="98"/>
      <c r="Q102" s="100"/>
      <c r="R102" s="101"/>
    </row>
    <row r="103" spans="1:18" s="4" customFormat="1" thickBot="1" x14ac:dyDescent="0.25">
      <c r="A103" s="42"/>
      <c r="B103" s="51" t="s">
        <v>24</v>
      </c>
      <c r="C103" s="9"/>
      <c r="D103" s="3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s="4" customFormat="1" ht="23.25" thickBot="1" x14ac:dyDescent="0.25">
      <c r="A104" s="32" t="s">
        <v>13</v>
      </c>
      <c r="B104" s="33">
        <f>B81+B22</f>
        <v>101143500</v>
      </c>
      <c r="C104" s="33"/>
      <c r="D104" s="101"/>
      <c r="E104" s="34"/>
      <c r="F104" s="33"/>
      <c r="G104" s="34"/>
      <c r="H104" s="65">
        <v>0</v>
      </c>
      <c r="I104" s="33"/>
      <c r="J104" s="63"/>
      <c r="K104" s="34"/>
      <c r="L104" s="33"/>
      <c r="M104" s="34"/>
      <c r="N104" s="33">
        <v>0</v>
      </c>
      <c r="O104" s="34"/>
      <c r="P104" s="33"/>
      <c r="Q104" s="34"/>
      <c r="R104" s="33"/>
    </row>
    <row r="105" spans="1:18" s="7" customFormat="1" thickBot="1" x14ac:dyDescent="0.25">
      <c r="A105" s="33" t="str">
        <f t="shared" ref="A105:A111" si="9">A23</f>
        <v>январь</v>
      </c>
      <c r="B105" s="33">
        <f t="shared" ref="B105:B111" si="10">B23+B82</f>
        <v>101143500</v>
      </c>
      <c r="C105" s="33">
        <f t="shared" ref="C105:C111" si="11">C23+C82+C94</f>
        <v>49824875</v>
      </c>
      <c r="D105" s="63">
        <f>D23+D82+D102</f>
        <v>49991875</v>
      </c>
      <c r="E105" s="33">
        <f t="shared" ref="E105:E110" si="12">B105+C105-D105</f>
        <v>100976500</v>
      </c>
      <c r="F105" s="34">
        <f t="shared" ref="F105:H111" si="13">F23</f>
        <v>0</v>
      </c>
      <c r="G105" s="33">
        <f t="shared" si="13"/>
        <v>7.75</v>
      </c>
      <c r="H105" s="34">
        <f t="shared" si="13"/>
        <v>0</v>
      </c>
      <c r="I105" s="33">
        <f>I23+I82+I101</f>
        <v>0</v>
      </c>
      <c r="J105" s="63">
        <f t="shared" ref="J105:J110" si="14">I105</f>
        <v>0</v>
      </c>
      <c r="K105" s="33">
        <f t="shared" ref="K105:R111" si="15">K23</f>
        <v>0</v>
      </c>
      <c r="L105" s="34">
        <f t="shared" si="15"/>
        <v>0</v>
      </c>
      <c r="M105" s="33">
        <f t="shared" si="15"/>
        <v>0</v>
      </c>
      <c r="N105" s="34">
        <f t="shared" si="15"/>
        <v>0</v>
      </c>
      <c r="O105" s="33">
        <f t="shared" si="15"/>
        <v>0</v>
      </c>
      <c r="P105" s="34">
        <f t="shared" si="15"/>
        <v>0</v>
      </c>
      <c r="Q105" s="33">
        <f t="shared" si="15"/>
        <v>0</v>
      </c>
      <c r="R105" s="33">
        <f t="shared" si="15"/>
        <v>0</v>
      </c>
    </row>
    <row r="106" spans="1:18" s="7" customFormat="1" thickBot="1" x14ac:dyDescent="0.25">
      <c r="A106" s="33" t="str">
        <f t="shared" si="9"/>
        <v>февраль</v>
      </c>
      <c r="B106" s="33">
        <f t="shared" si="10"/>
        <v>100976500</v>
      </c>
      <c r="C106" s="33">
        <f t="shared" si="11"/>
        <v>0</v>
      </c>
      <c r="D106" s="63">
        <f>D24+D83+D103</f>
        <v>167000</v>
      </c>
      <c r="E106" s="33">
        <f t="shared" si="12"/>
        <v>100809500</v>
      </c>
      <c r="F106" s="34">
        <f t="shared" si="13"/>
        <v>0</v>
      </c>
      <c r="G106" s="33">
        <f t="shared" si="13"/>
        <v>7.75</v>
      </c>
      <c r="H106" s="34">
        <f t="shared" si="13"/>
        <v>0</v>
      </c>
      <c r="I106" s="33">
        <f>I24+I83+I102</f>
        <v>813294.73</v>
      </c>
      <c r="J106" s="63">
        <f t="shared" si="14"/>
        <v>813294.73</v>
      </c>
      <c r="K106" s="33">
        <f t="shared" si="15"/>
        <v>0</v>
      </c>
      <c r="L106" s="34">
        <f t="shared" si="15"/>
        <v>0</v>
      </c>
      <c r="M106" s="33">
        <f t="shared" si="15"/>
        <v>0</v>
      </c>
      <c r="N106" s="34">
        <f t="shared" si="15"/>
        <v>0</v>
      </c>
      <c r="O106" s="33">
        <f t="shared" si="15"/>
        <v>0</v>
      </c>
      <c r="P106" s="34">
        <f t="shared" si="15"/>
        <v>0</v>
      </c>
      <c r="Q106" s="33">
        <f t="shared" si="15"/>
        <v>0</v>
      </c>
      <c r="R106" s="33">
        <f t="shared" si="15"/>
        <v>0</v>
      </c>
    </row>
    <row r="107" spans="1:18" s="7" customFormat="1" thickBot="1" x14ac:dyDescent="0.25">
      <c r="A107" s="33" t="str">
        <f t="shared" si="9"/>
        <v>март</v>
      </c>
      <c r="B107" s="33">
        <f t="shared" si="10"/>
        <v>100809500</v>
      </c>
      <c r="C107" s="33">
        <f t="shared" si="11"/>
        <v>0</v>
      </c>
      <c r="D107" s="63">
        <f>D25+D84+D104</f>
        <v>167000</v>
      </c>
      <c r="E107" s="33">
        <f t="shared" si="12"/>
        <v>100642500</v>
      </c>
      <c r="F107" s="34">
        <f t="shared" si="13"/>
        <v>0</v>
      </c>
      <c r="G107" s="33">
        <f t="shared" si="13"/>
        <v>7.75</v>
      </c>
      <c r="H107" s="34">
        <f t="shared" si="13"/>
        <v>0</v>
      </c>
      <c r="I107" s="33">
        <f>I25+I84+I103</f>
        <v>190203.47</v>
      </c>
      <c r="J107" s="63">
        <f t="shared" si="14"/>
        <v>190203.47</v>
      </c>
      <c r="K107" s="33">
        <f t="shared" si="15"/>
        <v>0</v>
      </c>
      <c r="L107" s="34">
        <f t="shared" si="15"/>
        <v>0</v>
      </c>
      <c r="M107" s="33">
        <f t="shared" si="15"/>
        <v>0</v>
      </c>
      <c r="N107" s="34">
        <f t="shared" si="15"/>
        <v>0</v>
      </c>
      <c r="O107" s="33">
        <f t="shared" si="15"/>
        <v>0</v>
      </c>
      <c r="P107" s="34">
        <f t="shared" si="15"/>
        <v>0</v>
      </c>
      <c r="Q107" s="33">
        <f t="shared" si="15"/>
        <v>0</v>
      </c>
      <c r="R107" s="33">
        <f t="shared" si="15"/>
        <v>0</v>
      </c>
    </row>
    <row r="108" spans="1:18" s="7" customFormat="1" thickBot="1" x14ac:dyDescent="0.25">
      <c r="A108" s="33" t="str">
        <f t="shared" si="9"/>
        <v>апрель</v>
      </c>
      <c r="B108" s="33">
        <f t="shared" si="10"/>
        <v>100642500</v>
      </c>
      <c r="C108" s="33">
        <f t="shared" si="11"/>
        <v>0</v>
      </c>
      <c r="D108" s="63">
        <f>D97+D85+D26</f>
        <v>167000</v>
      </c>
      <c r="E108" s="33">
        <f t="shared" si="12"/>
        <v>100475500</v>
      </c>
      <c r="F108" s="34">
        <f t="shared" si="13"/>
        <v>0</v>
      </c>
      <c r="G108" s="33">
        <f t="shared" si="13"/>
        <v>7.75</v>
      </c>
      <c r="H108" s="34">
        <f t="shared" si="13"/>
        <v>0</v>
      </c>
      <c r="I108" s="33">
        <f>I26+I85+I97</f>
        <v>1566925.16</v>
      </c>
      <c r="J108" s="63">
        <f t="shared" si="14"/>
        <v>1566925.16</v>
      </c>
      <c r="K108" s="33">
        <f t="shared" si="15"/>
        <v>0</v>
      </c>
      <c r="L108" s="34">
        <f t="shared" si="15"/>
        <v>0</v>
      </c>
      <c r="M108" s="33">
        <f t="shared" si="15"/>
        <v>0</v>
      </c>
      <c r="N108" s="34">
        <f t="shared" si="15"/>
        <v>0</v>
      </c>
      <c r="O108" s="33">
        <f t="shared" si="15"/>
        <v>0</v>
      </c>
      <c r="P108" s="34">
        <f t="shared" si="15"/>
        <v>0</v>
      </c>
      <c r="Q108" s="33">
        <f t="shared" si="15"/>
        <v>0</v>
      </c>
      <c r="R108" s="33">
        <f t="shared" si="15"/>
        <v>0</v>
      </c>
    </row>
    <row r="109" spans="1:18" s="7" customFormat="1" thickBot="1" x14ac:dyDescent="0.25">
      <c r="A109" s="33" t="str">
        <f t="shared" si="9"/>
        <v>май</v>
      </c>
      <c r="B109" s="33">
        <f t="shared" si="10"/>
        <v>100475500</v>
      </c>
      <c r="C109" s="33">
        <f t="shared" si="11"/>
        <v>0</v>
      </c>
      <c r="D109" s="63">
        <f>D98+D86+D27</f>
        <v>167000</v>
      </c>
      <c r="E109" s="33">
        <f t="shared" si="12"/>
        <v>100308500</v>
      </c>
      <c r="F109" s="34">
        <f t="shared" si="13"/>
        <v>0</v>
      </c>
      <c r="G109" s="33">
        <f t="shared" si="13"/>
        <v>7.75</v>
      </c>
      <c r="H109" s="34">
        <f t="shared" si="13"/>
        <v>0</v>
      </c>
      <c r="I109" s="33">
        <f>I27+I86+I98</f>
        <v>817001.85</v>
      </c>
      <c r="J109" s="63">
        <f t="shared" si="14"/>
        <v>817001.85</v>
      </c>
      <c r="K109" s="33">
        <f t="shared" si="15"/>
        <v>0</v>
      </c>
      <c r="L109" s="34">
        <f t="shared" si="15"/>
        <v>0</v>
      </c>
      <c r="M109" s="33">
        <f t="shared" si="15"/>
        <v>0</v>
      </c>
      <c r="N109" s="34">
        <f t="shared" si="15"/>
        <v>0</v>
      </c>
      <c r="O109" s="33">
        <f t="shared" si="15"/>
        <v>0</v>
      </c>
      <c r="P109" s="34">
        <f t="shared" si="15"/>
        <v>0</v>
      </c>
      <c r="Q109" s="33">
        <f t="shared" si="15"/>
        <v>0</v>
      </c>
      <c r="R109" s="33">
        <f t="shared" si="15"/>
        <v>0</v>
      </c>
    </row>
    <row r="110" spans="1:18" s="7" customFormat="1" thickBot="1" x14ac:dyDescent="0.25">
      <c r="A110" s="33" t="str">
        <f t="shared" si="9"/>
        <v>июнь</v>
      </c>
      <c r="B110" s="33">
        <f t="shared" si="10"/>
        <v>100308500</v>
      </c>
      <c r="C110" s="33">
        <f t="shared" si="11"/>
        <v>0</v>
      </c>
      <c r="D110" s="63">
        <f>D99+D87+D28</f>
        <v>167000</v>
      </c>
      <c r="E110" s="33">
        <f t="shared" si="12"/>
        <v>100141500</v>
      </c>
      <c r="F110" s="34">
        <f t="shared" si="13"/>
        <v>0</v>
      </c>
      <c r="G110" s="33">
        <f t="shared" si="13"/>
        <v>7.75</v>
      </c>
      <c r="H110" s="34">
        <f t="shared" si="13"/>
        <v>0</v>
      </c>
      <c r="I110" s="33">
        <f>I28+I87+I99</f>
        <v>102994.54</v>
      </c>
      <c r="J110" s="63">
        <f t="shared" si="14"/>
        <v>102994.54</v>
      </c>
      <c r="K110" s="33">
        <f t="shared" si="15"/>
        <v>0</v>
      </c>
      <c r="L110" s="34">
        <f t="shared" si="15"/>
        <v>0</v>
      </c>
      <c r="M110" s="33">
        <f t="shared" si="15"/>
        <v>0</v>
      </c>
      <c r="N110" s="34">
        <f t="shared" si="15"/>
        <v>0</v>
      </c>
      <c r="O110" s="33">
        <f t="shared" si="15"/>
        <v>0</v>
      </c>
      <c r="P110" s="34">
        <f t="shared" si="15"/>
        <v>0</v>
      </c>
      <c r="Q110" s="33">
        <f t="shared" si="15"/>
        <v>0</v>
      </c>
      <c r="R110" s="33">
        <f t="shared" si="15"/>
        <v>0</v>
      </c>
    </row>
    <row r="111" spans="1:18" s="7" customFormat="1" thickBot="1" x14ac:dyDescent="0.25">
      <c r="A111" s="33" t="str">
        <f t="shared" si="9"/>
        <v>июль</v>
      </c>
      <c r="B111" s="33">
        <f t="shared" si="10"/>
        <v>100141500</v>
      </c>
      <c r="C111" s="33">
        <f t="shared" si="11"/>
        <v>0</v>
      </c>
      <c r="D111" s="63">
        <f>D100+D88+D29</f>
        <v>167000</v>
      </c>
      <c r="E111" s="33">
        <f>B111+C111-D111</f>
        <v>99974500</v>
      </c>
      <c r="F111" s="34">
        <f t="shared" si="13"/>
        <v>0</v>
      </c>
      <c r="G111" s="33">
        <f t="shared" si="13"/>
        <v>7.75</v>
      </c>
      <c r="H111" s="34">
        <f t="shared" si="13"/>
        <v>0</v>
      </c>
      <c r="I111" s="33">
        <f>I29+I88+I100</f>
        <v>98476.67</v>
      </c>
      <c r="J111" s="63">
        <f>I111</f>
        <v>98476.67</v>
      </c>
      <c r="K111" s="33">
        <f t="shared" si="15"/>
        <v>0</v>
      </c>
      <c r="L111" s="34">
        <f t="shared" si="15"/>
        <v>0</v>
      </c>
      <c r="M111" s="33">
        <f t="shared" si="15"/>
        <v>0</v>
      </c>
      <c r="N111" s="34">
        <f t="shared" si="15"/>
        <v>0</v>
      </c>
      <c r="O111" s="33">
        <f t="shared" si="15"/>
        <v>0</v>
      </c>
      <c r="P111" s="34">
        <f t="shared" si="15"/>
        <v>0</v>
      </c>
      <c r="Q111" s="33">
        <f t="shared" si="15"/>
        <v>0</v>
      </c>
      <c r="R111" s="33">
        <f t="shared" si="15"/>
        <v>0</v>
      </c>
    </row>
    <row r="112" spans="1:18" s="4" customFormat="1" thickBot="1" x14ac:dyDescent="0.25">
      <c r="A112" s="43" t="s">
        <v>20</v>
      </c>
      <c r="B112" s="44" t="s">
        <v>19</v>
      </c>
      <c r="C112" s="37">
        <f>SUM(C105:C110)</f>
        <v>49824875</v>
      </c>
      <c r="D112" s="64">
        <f>SUM(D105:D111)</f>
        <v>50993875</v>
      </c>
      <c r="E112" s="41">
        <f>B104+C112-D112</f>
        <v>99974500</v>
      </c>
      <c r="F112" s="37">
        <v>0</v>
      </c>
      <c r="G112" s="41"/>
      <c r="H112" s="66" t="s">
        <v>19</v>
      </c>
      <c r="I112" s="37">
        <f>SUM(I105:I111)</f>
        <v>3588896.42</v>
      </c>
      <c r="J112" s="64">
        <f>SUM(J105:J111)</f>
        <v>3588896.42</v>
      </c>
      <c r="K112" s="52">
        <f>K105</f>
        <v>0</v>
      </c>
      <c r="L112" s="53">
        <f>L105</f>
        <v>0</v>
      </c>
      <c r="M112" s="41"/>
      <c r="N112" s="44" t="s">
        <v>19</v>
      </c>
      <c r="O112" s="41">
        <f>SUM(O105:O105)</f>
        <v>0</v>
      </c>
      <c r="P112" s="37">
        <f>SUM(P105:P105)</f>
        <v>0</v>
      </c>
      <c r="Q112" s="41">
        <v>0</v>
      </c>
      <c r="R112" s="40">
        <v>0</v>
      </c>
    </row>
    <row r="113" spans="1:256" s="4" customFormat="1" ht="27" customHeight="1" thickBot="1" x14ac:dyDescent="0.25">
      <c r="A113" s="45" t="s">
        <v>29</v>
      </c>
      <c r="B113" s="46" t="s">
        <v>19</v>
      </c>
      <c r="C113" s="47"/>
      <c r="D113" s="102"/>
      <c r="E113" s="47"/>
      <c r="F113" s="48"/>
      <c r="G113" s="47"/>
      <c r="H113" s="46" t="s">
        <v>19</v>
      </c>
      <c r="I113" s="47"/>
      <c r="J113" s="48"/>
      <c r="K113" s="47"/>
      <c r="L113" s="48"/>
      <c r="M113" s="47"/>
      <c r="N113" s="46" t="s">
        <v>19</v>
      </c>
      <c r="O113" s="47"/>
      <c r="P113" s="48"/>
      <c r="Q113" s="47"/>
      <c r="R113" s="48"/>
    </row>
    <row r="114" spans="1:256" s="4" customFormat="1" ht="12" x14ac:dyDescent="0.2">
      <c r="A114" s="9"/>
      <c r="B114" s="11" t="s">
        <v>25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256" s="4" customFormat="1" thickBot="1" x14ac:dyDescent="0.25">
      <c r="A115" s="42"/>
      <c r="B115" s="42" t="s">
        <v>17</v>
      </c>
      <c r="C115" s="9"/>
      <c r="D115" s="6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256" s="4" customFormat="1" ht="23.25" thickBot="1" x14ac:dyDescent="0.25">
      <c r="A116" s="78" t="s">
        <v>13</v>
      </c>
      <c r="B116" s="79">
        <v>0</v>
      </c>
      <c r="C116" s="79"/>
      <c r="D116" s="94"/>
      <c r="E116" s="79"/>
      <c r="F116" s="79"/>
      <c r="G116" s="79"/>
      <c r="H116" s="79">
        <v>0</v>
      </c>
      <c r="I116" s="79"/>
      <c r="J116" s="79"/>
      <c r="K116" s="79"/>
      <c r="L116" s="79"/>
      <c r="M116" s="79"/>
      <c r="N116" s="79">
        <v>0</v>
      </c>
      <c r="O116" s="79"/>
      <c r="P116" s="79"/>
      <c r="Q116" s="79"/>
      <c r="R116" s="80"/>
    </row>
    <row r="117" spans="1:256" s="5" customFormat="1" ht="12" x14ac:dyDescent="0.2">
      <c r="A117" s="76" t="s">
        <v>28</v>
      </c>
      <c r="B117" s="105">
        <v>0</v>
      </c>
      <c r="C117" s="105">
        <v>0</v>
      </c>
      <c r="D117" s="105">
        <v>0</v>
      </c>
      <c r="E117" s="105">
        <v>0</v>
      </c>
      <c r="F117" s="105">
        <v>0</v>
      </c>
      <c r="G117" s="105"/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/>
      <c r="N117" s="105">
        <v>0</v>
      </c>
      <c r="O117" s="105">
        <v>0</v>
      </c>
      <c r="P117" s="105">
        <v>0</v>
      </c>
      <c r="Q117" s="105">
        <v>0</v>
      </c>
      <c r="R117" s="106">
        <v>0</v>
      </c>
    </row>
    <row r="118" spans="1:256" s="5" customFormat="1" ht="12" x14ac:dyDescent="0.2">
      <c r="A118" s="76" t="s">
        <v>40</v>
      </c>
      <c r="B118" s="105">
        <v>0</v>
      </c>
      <c r="C118" s="105">
        <v>0</v>
      </c>
      <c r="D118" s="105">
        <v>0</v>
      </c>
      <c r="E118" s="105">
        <v>0</v>
      </c>
      <c r="F118" s="105">
        <v>0</v>
      </c>
      <c r="G118" s="105"/>
      <c r="H118" s="105">
        <v>0</v>
      </c>
      <c r="I118" s="105">
        <v>0</v>
      </c>
      <c r="J118" s="105">
        <v>0</v>
      </c>
      <c r="K118" s="105">
        <v>0</v>
      </c>
      <c r="L118" s="105">
        <v>0</v>
      </c>
      <c r="M118" s="105"/>
      <c r="N118" s="105">
        <v>0</v>
      </c>
      <c r="O118" s="105">
        <v>0</v>
      </c>
      <c r="P118" s="105">
        <v>0</v>
      </c>
      <c r="Q118" s="105">
        <v>0</v>
      </c>
      <c r="R118" s="106">
        <v>0</v>
      </c>
    </row>
    <row r="119" spans="1:256" s="5" customFormat="1" ht="12" x14ac:dyDescent="0.2">
      <c r="A119" s="76" t="s">
        <v>41</v>
      </c>
      <c r="B119" s="105">
        <v>0</v>
      </c>
      <c r="C119" s="105">
        <v>0</v>
      </c>
      <c r="D119" s="105">
        <v>0</v>
      </c>
      <c r="E119" s="105">
        <v>0</v>
      </c>
      <c r="F119" s="105">
        <v>0</v>
      </c>
      <c r="G119" s="105"/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/>
      <c r="N119" s="105">
        <v>0</v>
      </c>
      <c r="O119" s="105">
        <v>0</v>
      </c>
      <c r="P119" s="105">
        <v>0</v>
      </c>
      <c r="Q119" s="105">
        <v>0</v>
      </c>
      <c r="R119" s="106">
        <v>0</v>
      </c>
    </row>
    <row r="120" spans="1:256" s="5" customFormat="1" ht="12" x14ac:dyDescent="0.2">
      <c r="A120" s="76" t="s">
        <v>44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/>
      <c r="H120" s="105">
        <v>0</v>
      </c>
      <c r="I120" s="105">
        <v>0</v>
      </c>
      <c r="J120" s="105">
        <v>0</v>
      </c>
      <c r="K120" s="105">
        <v>0</v>
      </c>
      <c r="L120" s="105">
        <v>0</v>
      </c>
      <c r="M120" s="105"/>
      <c r="N120" s="105">
        <v>0</v>
      </c>
      <c r="O120" s="105">
        <v>0</v>
      </c>
      <c r="P120" s="105">
        <v>0</v>
      </c>
      <c r="Q120" s="105">
        <v>0</v>
      </c>
      <c r="R120" s="106">
        <v>0</v>
      </c>
    </row>
    <row r="121" spans="1:256" s="5" customFormat="1" ht="12" x14ac:dyDescent="0.2">
      <c r="A121" s="76" t="s">
        <v>45</v>
      </c>
      <c r="B121" s="105">
        <v>0</v>
      </c>
      <c r="C121" s="105">
        <v>0</v>
      </c>
      <c r="D121" s="105">
        <v>0</v>
      </c>
      <c r="E121" s="105">
        <v>0</v>
      </c>
      <c r="F121" s="105">
        <v>0</v>
      </c>
      <c r="G121" s="105"/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/>
      <c r="N121" s="105">
        <v>0</v>
      </c>
      <c r="O121" s="105">
        <v>0</v>
      </c>
      <c r="P121" s="105">
        <v>0</v>
      </c>
      <c r="Q121" s="105">
        <v>0</v>
      </c>
      <c r="R121" s="106">
        <v>0</v>
      </c>
    </row>
    <row r="122" spans="1:256" s="5" customFormat="1" ht="12" x14ac:dyDescent="0.2">
      <c r="A122" s="76" t="s">
        <v>46</v>
      </c>
      <c r="B122" s="105">
        <v>0</v>
      </c>
      <c r="C122" s="105">
        <v>0</v>
      </c>
      <c r="D122" s="105">
        <v>0</v>
      </c>
      <c r="E122" s="105">
        <v>0</v>
      </c>
      <c r="F122" s="105">
        <v>0</v>
      </c>
      <c r="G122" s="105"/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/>
      <c r="N122" s="105">
        <v>0</v>
      </c>
      <c r="O122" s="105">
        <v>0</v>
      </c>
      <c r="P122" s="105">
        <v>0</v>
      </c>
      <c r="Q122" s="105">
        <v>0</v>
      </c>
      <c r="R122" s="106">
        <v>0</v>
      </c>
    </row>
    <row r="123" spans="1:256" s="5" customFormat="1" thickBot="1" x14ac:dyDescent="0.25">
      <c r="A123" s="76" t="s">
        <v>47</v>
      </c>
      <c r="B123" s="105">
        <v>0</v>
      </c>
      <c r="C123" s="105">
        <v>0</v>
      </c>
      <c r="D123" s="105">
        <v>0</v>
      </c>
      <c r="E123" s="105">
        <v>0</v>
      </c>
      <c r="F123" s="105">
        <v>0</v>
      </c>
      <c r="G123" s="105"/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/>
      <c r="N123" s="105">
        <v>0</v>
      </c>
      <c r="O123" s="105">
        <v>0</v>
      </c>
      <c r="P123" s="105">
        <v>0</v>
      </c>
      <c r="Q123" s="105">
        <v>0</v>
      </c>
      <c r="R123" s="106">
        <v>0</v>
      </c>
    </row>
    <row r="124" spans="1:256" s="6" customFormat="1" thickBot="1" x14ac:dyDescent="0.25">
      <c r="A124" s="71" t="s">
        <v>20</v>
      </c>
      <c r="B124" s="74" t="s">
        <v>19</v>
      </c>
      <c r="C124" s="53">
        <f>SUM(C117:C117)</f>
        <v>0</v>
      </c>
      <c r="D124" s="53">
        <f>SUM(D117:D117)</f>
        <v>0</v>
      </c>
      <c r="E124" s="53">
        <f>B116+C124-D124</f>
        <v>0</v>
      </c>
      <c r="F124" s="53">
        <v>0</v>
      </c>
      <c r="G124" s="75"/>
      <c r="H124" s="74" t="s">
        <v>19</v>
      </c>
      <c r="I124" s="53">
        <f>SUM(I117:I117)</f>
        <v>0</v>
      </c>
      <c r="J124" s="53">
        <f>SUM(J117:J117)</f>
        <v>0</v>
      </c>
      <c r="K124" s="53">
        <v>0</v>
      </c>
      <c r="L124" s="53">
        <v>0</v>
      </c>
      <c r="M124" s="75"/>
      <c r="N124" s="74" t="s">
        <v>19</v>
      </c>
      <c r="O124" s="53">
        <v>0</v>
      </c>
      <c r="P124" s="53">
        <v>0</v>
      </c>
      <c r="Q124" s="53">
        <v>0</v>
      </c>
      <c r="R124" s="73">
        <v>0</v>
      </c>
      <c r="IV124" s="6">
        <f>SUM(C124:IU124)</f>
        <v>0</v>
      </c>
    </row>
    <row r="125" spans="1:256" s="6" customFormat="1" ht="28.5" customHeight="1" thickBot="1" x14ac:dyDescent="0.25">
      <c r="A125" s="96" t="s">
        <v>29</v>
      </c>
      <c r="B125" s="97" t="s">
        <v>19</v>
      </c>
      <c r="C125" s="98"/>
      <c r="D125" s="99"/>
      <c r="E125" s="98"/>
      <c r="F125" s="98"/>
      <c r="G125" s="98"/>
      <c r="H125" s="97" t="s">
        <v>19</v>
      </c>
      <c r="I125" s="98"/>
      <c r="J125" s="98"/>
      <c r="K125" s="98"/>
      <c r="L125" s="98"/>
      <c r="M125" s="98"/>
      <c r="N125" s="97" t="s">
        <v>19</v>
      </c>
      <c r="O125" s="98"/>
      <c r="P125" s="98"/>
      <c r="Q125" s="98"/>
      <c r="R125" s="100"/>
    </row>
    <row r="126" spans="1:256" s="6" customFormat="1" thickBot="1" x14ac:dyDescent="0.25">
      <c r="A126" s="129" t="s">
        <v>26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1:256" s="6" customFormat="1" ht="23.25" thickBot="1" x14ac:dyDescent="0.25">
      <c r="A127" s="54" t="s">
        <v>13</v>
      </c>
      <c r="B127" s="33">
        <f t="shared" ref="B127:B134" si="16">B104</f>
        <v>101143500</v>
      </c>
      <c r="C127" s="34"/>
      <c r="D127" s="48"/>
      <c r="E127" s="34"/>
      <c r="F127" s="33"/>
      <c r="G127" s="34"/>
      <c r="H127" s="33"/>
      <c r="I127" s="34">
        <v>0</v>
      </c>
      <c r="J127" s="33"/>
      <c r="K127" s="34"/>
      <c r="L127" s="33"/>
      <c r="M127" s="34"/>
      <c r="N127" s="33">
        <v>0</v>
      </c>
      <c r="O127" s="34"/>
      <c r="P127" s="33"/>
      <c r="Q127" s="34"/>
      <c r="R127" s="33"/>
    </row>
    <row r="128" spans="1:256" s="6" customFormat="1" thickBot="1" x14ac:dyDescent="0.25">
      <c r="A128" s="55" t="s">
        <v>15</v>
      </c>
      <c r="B128" s="35">
        <f t="shared" si="16"/>
        <v>101143500</v>
      </c>
      <c r="C128" s="56">
        <f t="shared" ref="C128:F134" si="17">C105</f>
        <v>49824875</v>
      </c>
      <c r="D128" s="56">
        <f t="shared" si="17"/>
        <v>49991875</v>
      </c>
      <c r="E128" s="35">
        <f t="shared" si="17"/>
        <v>100976500</v>
      </c>
      <c r="F128" s="35">
        <f t="shared" si="17"/>
        <v>0</v>
      </c>
      <c r="G128" s="35"/>
      <c r="H128" s="35">
        <f t="shared" ref="H128:L134" si="18">H105</f>
        <v>0</v>
      </c>
      <c r="I128" s="35">
        <f t="shared" si="18"/>
        <v>0</v>
      </c>
      <c r="J128" s="35">
        <f t="shared" si="18"/>
        <v>0</v>
      </c>
      <c r="K128" s="35">
        <f t="shared" si="18"/>
        <v>0</v>
      </c>
      <c r="L128" s="35">
        <f t="shared" si="18"/>
        <v>0</v>
      </c>
      <c r="M128" s="35"/>
      <c r="N128" s="35">
        <f t="shared" ref="N128:R134" si="19">N105</f>
        <v>0</v>
      </c>
      <c r="O128" s="35">
        <f t="shared" si="19"/>
        <v>0</v>
      </c>
      <c r="P128" s="34">
        <f t="shared" si="19"/>
        <v>0</v>
      </c>
      <c r="Q128" s="35">
        <f t="shared" si="19"/>
        <v>0</v>
      </c>
      <c r="R128" s="35">
        <f t="shared" si="19"/>
        <v>0</v>
      </c>
    </row>
    <row r="129" spans="1:18" s="6" customFormat="1" thickBot="1" x14ac:dyDescent="0.25">
      <c r="A129" s="55" t="s">
        <v>40</v>
      </c>
      <c r="B129" s="35">
        <f t="shared" si="16"/>
        <v>100976500</v>
      </c>
      <c r="C129" s="56">
        <f t="shared" si="17"/>
        <v>0</v>
      </c>
      <c r="D129" s="56">
        <f t="shared" si="17"/>
        <v>167000</v>
      </c>
      <c r="E129" s="35">
        <f t="shared" si="17"/>
        <v>100809500</v>
      </c>
      <c r="F129" s="35">
        <f t="shared" si="17"/>
        <v>0</v>
      </c>
      <c r="G129" s="35"/>
      <c r="H129" s="35">
        <f t="shared" si="18"/>
        <v>0</v>
      </c>
      <c r="I129" s="35">
        <f t="shared" si="18"/>
        <v>813294.73</v>
      </c>
      <c r="J129" s="35">
        <f t="shared" si="18"/>
        <v>813294.73</v>
      </c>
      <c r="K129" s="35">
        <f t="shared" si="18"/>
        <v>0</v>
      </c>
      <c r="L129" s="35">
        <f t="shared" si="18"/>
        <v>0</v>
      </c>
      <c r="M129" s="35"/>
      <c r="N129" s="35">
        <f t="shared" si="19"/>
        <v>0</v>
      </c>
      <c r="O129" s="35">
        <f t="shared" si="19"/>
        <v>0</v>
      </c>
      <c r="P129" s="34">
        <f t="shared" si="19"/>
        <v>0</v>
      </c>
      <c r="Q129" s="35">
        <f t="shared" si="19"/>
        <v>0</v>
      </c>
      <c r="R129" s="35">
        <f t="shared" si="19"/>
        <v>0</v>
      </c>
    </row>
    <row r="130" spans="1:18" s="6" customFormat="1" thickBot="1" x14ac:dyDescent="0.25">
      <c r="A130" s="55" t="s">
        <v>41</v>
      </c>
      <c r="B130" s="35">
        <f t="shared" si="16"/>
        <v>100809500</v>
      </c>
      <c r="C130" s="56">
        <f t="shared" si="17"/>
        <v>0</v>
      </c>
      <c r="D130" s="56">
        <f t="shared" si="17"/>
        <v>167000</v>
      </c>
      <c r="E130" s="35">
        <f t="shared" si="17"/>
        <v>100642500</v>
      </c>
      <c r="F130" s="35">
        <f t="shared" si="17"/>
        <v>0</v>
      </c>
      <c r="G130" s="35"/>
      <c r="H130" s="35">
        <f t="shared" si="18"/>
        <v>0</v>
      </c>
      <c r="I130" s="35">
        <f t="shared" si="18"/>
        <v>190203.47</v>
      </c>
      <c r="J130" s="35">
        <f t="shared" si="18"/>
        <v>190203.47</v>
      </c>
      <c r="K130" s="35">
        <f t="shared" si="18"/>
        <v>0</v>
      </c>
      <c r="L130" s="35">
        <f t="shared" si="18"/>
        <v>0</v>
      </c>
      <c r="M130" s="35"/>
      <c r="N130" s="35">
        <f t="shared" si="19"/>
        <v>0</v>
      </c>
      <c r="O130" s="35">
        <f t="shared" si="19"/>
        <v>0</v>
      </c>
      <c r="P130" s="34">
        <f t="shared" si="19"/>
        <v>0</v>
      </c>
      <c r="Q130" s="35">
        <f t="shared" si="19"/>
        <v>0</v>
      </c>
      <c r="R130" s="35">
        <f t="shared" si="19"/>
        <v>0</v>
      </c>
    </row>
    <row r="131" spans="1:18" s="6" customFormat="1" thickBot="1" x14ac:dyDescent="0.25">
      <c r="A131" s="55" t="s">
        <v>44</v>
      </c>
      <c r="B131" s="35">
        <f t="shared" si="16"/>
        <v>100642500</v>
      </c>
      <c r="C131" s="56">
        <f t="shared" si="17"/>
        <v>0</v>
      </c>
      <c r="D131" s="56">
        <f t="shared" si="17"/>
        <v>167000</v>
      </c>
      <c r="E131" s="35">
        <f t="shared" si="17"/>
        <v>100475500</v>
      </c>
      <c r="F131" s="35">
        <f t="shared" si="17"/>
        <v>0</v>
      </c>
      <c r="G131" s="35"/>
      <c r="H131" s="35">
        <f t="shared" si="18"/>
        <v>0</v>
      </c>
      <c r="I131" s="35">
        <f t="shared" si="18"/>
        <v>1566925.16</v>
      </c>
      <c r="J131" s="35">
        <f t="shared" si="18"/>
        <v>1566925.16</v>
      </c>
      <c r="K131" s="35">
        <f t="shared" si="18"/>
        <v>0</v>
      </c>
      <c r="L131" s="35">
        <f t="shared" si="18"/>
        <v>0</v>
      </c>
      <c r="M131" s="35"/>
      <c r="N131" s="35">
        <f t="shared" si="19"/>
        <v>0</v>
      </c>
      <c r="O131" s="35">
        <f t="shared" si="19"/>
        <v>0</v>
      </c>
      <c r="P131" s="34">
        <f t="shared" si="19"/>
        <v>0</v>
      </c>
      <c r="Q131" s="35">
        <f t="shared" si="19"/>
        <v>0</v>
      </c>
      <c r="R131" s="35">
        <f t="shared" si="19"/>
        <v>0</v>
      </c>
    </row>
    <row r="132" spans="1:18" s="6" customFormat="1" thickBot="1" x14ac:dyDescent="0.25">
      <c r="A132" s="55" t="s">
        <v>45</v>
      </c>
      <c r="B132" s="35">
        <f t="shared" si="16"/>
        <v>100475500</v>
      </c>
      <c r="C132" s="56">
        <f t="shared" si="17"/>
        <v>0</v>
      </c>
      <c r="D132" s="56">
        <f t="shared" si="17"/>
        <v>167000</v>
      </c>
      <c r="E132" s="35">
        <f t="shared" si="17"/>
        <v>100308500</v>
      </c>
      <c r="F132" s="35">
        <f t="shared" si="17"/>
        <v>0</v>
      </c>
      <c r="G132" s="35"/>
      <c r="H132" s="35">
        <f t="shared" si="18"/>
        <v>0</v>
      </c>
      <c r="I132" s="35">
        <f t="shared" si="18"/>
        <v>817001.85</v>
      </c>
      <c r="J132" s="35">
        <f t="shared" si="18"/>
        <v>817001.85</v>
      </c>
      <c r="K132" s="35">
        <f t="shared" si="18"/>
        <v>0</v>
      </c>
      <c r="L132" s="35">
        <f t="shared" si="18"/>
        <v>0</v>
      </c>
      <c r="M132" s="35"/>
      <c r="N132" s="35">
        <f t="shared" si="19"/>
        <v>0</v>
      </c>
      <c r="O132" s="35">
        <f t="shared" si="19"/>
        <v>0</v>
      </c>
      <c r="P132" s="34">
        <f t="shared" si="19"/>
        <v>0</v>
      </c>
      <c r="Q132" s="35">
        <f t="shared" si="19"/>
        <v>0</v>
      </c>
      <c r="R132" s="35">
        <f t="shared" si="19"/>
        <v>0</v>
      </c>
    </row>
    <row r="133" spans="1:18" s="6" customFormat="1" thickBot="1" x14ac:dyDescent="0.25">
      <c r="A133" s="55" t="s">
        <v>46</v>
      </c>
      <c r="B133" s="35">
        <f t="shared" si="16"/>
        <v>100308500</v>
      </c>
      <c r="C133" s="56">
        <f t="shared" si="17"/>
        <v>0</v>
      </c>
      <c r="D133" s="56">
        <f t="shared" si="17"/>
        <v>167000</v>
      </c>
      <c r="E133" s="35">
        <f t="shared" si="17"/>
        <v>100141500</v>
      </c>
      <c r="F133" s="35">
        <f t="shared" si="17"/>
        <v>0</v>
      </c>
      <c r="G133" s="35"/>
      <c r="H133" s="35">
        <f t="shared" si="18"/>
        <v>0</v>
      </c>
      <c r="I133" s="35">
        <f t="shared" si="18"/>
        <v>102994.54</v>
      </c>
      <c r="J133" s="35">
        <f t="shared" si="18"/>
        <v>102994.54</v>
      </c>
      <c r="K133" s="35">
        <f t="shared" si="18"/>
        <v>0</v>
      </c>
      <c r="L133" s="35">
        <f t="shared" si="18"/>
        <v>0</v>
      </c>
      <c r="M133" s="35"/>
      <c r="N133" s="35">
        <f t="shared" si="19"/>
        <v>0</v>
      </c>
      <c r="O133" s="35">
        <f t="shared" si="19"/>
        <v>0</v>
      </c>
      <c r="P133" s="34">
        <f t="shared" si="19"/>
        <v>0</v>
      </c>
      <c r="Q133" s="35">
        <f t="shared" si="19"/>
        <v>0</v>
      </c>
      <c r="R133" s="35">
        <f t="shared" si="19"/>
        <v>0</v>
      </c>
    </row>
    <row r="134" spans="1:18" s="6" customFormat="1" thickBot="1" x14ac:dyDescent="0.25">
      <c r="A134" s="55" t="s">
        <v>47</v>
      </c>
      <c r="B134" s="35">
        <f t="shared" si="16"/>
        <v>100141500</v>
      </c>
      <c r="C134" s="56">
        <f t="shared" si="17"/>
        <v>0</v>
      </c>
      <c r="D134" s="56">
        <f t="shared" si="17"/>
        <v>167000</v>
      </c>
      <c r="E134" s="35">
        <f t="shared" si="17"/>
        <v>99974500</v>
      </c>
      <c r="F134" s="35">
        <f t="shared" si="17"/>
        <v>0</v>
      </c>
      <c r="G134" s="35"/>
      <c r="H134" s="35">
        <f t="shared" si="18"/>
        <v>0</v>
      </c>
      <c r="I134" s="35">
        <f t="shared" si="18"/>
        <v>98476.67</v>
      </c>
      <c r="J134" s="35">
        <f t="shared" si="18"/>
        <v>98476.67</v>
      </c>
      <c r="K134" s="35">
        <f t="shared" si="18"/>
        <v>0</v>
      </c>
      <c r="L134" s="35">
        <f t="shared" si="18"/>
        <v>0</v>
      </c>
      <c r="M134" s="35"/>
      <c r="N134" s="35">
        <f t="shared" si="19"/>
        <v>0</v>
      </c>
      <c r="O134" s="35">
        <f t="shared" si="19"/>
        <v>0</v>
      </c>
      <c r="P134" s="34">
        <f t="shared" si="19"/>
        <v>0</v>
      </c>
      <c r="Q134" s="35">
        <f t="shared" si="19"/>
        <v>0</v>
      </c>
      <c r="R134" s="35">
        <f t="shared" si="19"/>
        <v>0</v>
      </c>
    </row>
    <row r="135" spans="1:18" s="3" customFormat="1" ht="16.5" thickBot="1" x14ac:dyDescent="0.3">
      <c r="A135" s="39" t="s">
        <v>36</v>
      </c>
      <c r="B135" s="36" t="s">
        <v>19</v>
      </c>
      <c r="C135" s="38">
        <f>SUM(C128:C134)</f>
        <v>49824875</v>
      </c>
      <c r="D135" s="91">
        <f>SUM(D128:D134)</f>
        <v>50993875</v>
      </c>
      <c r="E135" s="38">
        <f>B127+C135-D135</f>
        <v>99974500</v>
      </c>
      <c r="F135" s="39">
        <f>F128</f>
        <v>0</v>
      </c>
      <c r="G135" s="38"/>
      <c r="H135" s="36" t="s">
        <v>19</v>
      </c>
      <c r="I135" s="38">
        <f>SUM(I127:I134)</f>
        <v>3588896.42</v>
      </c>
      <c r="J135" s="39">
        <f>SUM(J128:J134)</f>
        <v>3588896.42</v>
      </c>
      <c r="K135" s="38">
        <v>0</v>
      </c>
      <c r="L135" s="39">
        <v>0</v>
      </c>
      <c r="M135" s="38"/>
      <c r="N135" s="36" t="s">
        <v>19</v>
      </c>
      <c r="O135" s="38">
        <f>SUM(O128:O128)</f>
        <v>0</v>
      </c>
      <c r="P135" s="37">
        <f>SUM(P128:P128)</f>
        <v>0</v>
      </c>
      <c r="Q135" s="38">
        <v>0</v>
      </c>
      <c r="R135" s="39">
        <v>0</v>
      </c>
    </row>
    <row r="136" spans="1:18" s="68" customFormat="1" ht="46.5" thickBot="1" x14ac:dyDescent="0.3">
      <c r="A136" s="45" t="s">
        <v>29</v>
      </c>
      <c r="B136" s="57" t="s">
        <v>19</v>
      </c>
      <c r="C136" s="58"/>
      <c r="D136" s="35"/>
      <c r="E136" s="58"/>
      <c r="F136" s="59"/>
      <c r="G136" s="58"/>
      <c r="H136" s="57" t="s">
        <v>19</v>
      </c>
      <c r="I136" s="58"/>
      <c r="J136" s="59"/>
      <c r="K136" s="58"/>
      <c r="L136" s="59"/>
      <c r="M136" s="58"/>
      <c r="N136" s="57" t="s">
        <v>19</v>
      </c>
      <c r="O136" s="58"/>
      <c r="P136" s="59"/>
      <c r="Q136" s="58"/>
      <c r="R136" s="59"/>
    </row>
    <row r="137" spans="1:18" x14ac:dyDescent="0.2">
      <c r="D137" s="8"/>
    </row>
    <row r="138" spans="1:18" s="3" customFormat="1" ht="15.75" x14ac:dyDescent="0.25"/>
    <row r="139" spans="1:18" ht="15.75" x14ac:dyDescent="0.25">
      <c r="A139" s="3"/>
      <c r="B139" s="3"/>
      <c r="C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5.75" x14ac:dyDescent="0.25">
      <c r="A140" s="67"/>
      <c r="B140" s="67"/>
      <c r="C140" s="67"/>
      <c r="D140" s="3"/>
      <c r="E140" s="67"/>
      <c r="F140" s="67"/>
      <c r="G140" s="67"/>
      <c r="H140" s="67"/>
      <c r="I140" s="67"/>
      <c r="J140" s="67"/>
      <c r="K140" s="67"/>
      <c r="L140" s="68"/>
      <c r="M140" s="68"/>
      <c r="N140" s="68"/>
      <c r="O140" s="68"/>
      <c r="P140" s="68"/>
      <c r="Q140" s="68"/>
      <c r="R140" s="68"/>
    </row>
    <row r="141" spans="1:18" ht="15.75" x14ac:dyDescent="0.25">
      <c r="D141" s="3"/>
    </row>
    <row r="142" spans="1:18" ht="15" x14ac:dyDescent="0.25">
      <c r="A142" s="1"/>
      <c r="D142" s="67"/>
      <c r="E142" s="1"/>
      <c r="F142" s="1"/>
    </row>
  </sheetData>
  <mergeCells count="14">
    <mergeCell ref="G1:L1"/>
    <mergeCell ref="G2:L2"/>
    <mergeCell ref="A4:R4"/>
    <mergeCell ref="A21:B21"/>
    <mergeCell ref="A9:R9"/>
    <mergeCell ref="A59:O59"/>
    <mergeCell ref="A48:O48"/>
    <mergeCell ref="A35:O35"/>
    <mergeCell ref="A54:O54"/>
    <mergeCell ref="A41:O41"/>
    <mergeCell ref="A64:O64"/>
    <mergeCell ref="A75:O75"/>
    <mergeCell ref="A126:R126"/>
    <mergeCell ref="A70:O70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2020-07-30T07:19:32Z</cp:lastPrinted>
  <dcterms:created xsi:type="dcterms:W3CDTF">2007-11-23T10:43:28Z</dcterms:created>
  <dcterms:modified xsi:type="dcterms:W3CDTF">2020-08-05T05:09:02Z</dcterms:modified>
</cp:coreProperties>
</file>