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МР'!$A$1:$R$130</definedName>
  </definedNames>
  <calcPr calcId="145621" fullCalcOnLoad="1"/>
</workbook>
</file>

<file path=xl/calcChain.xml><?xml version="1.0" encoding="utf-8"?>
<calcChain xmlns="http://schemas.openxmlformats.org/spreadsheetml/2006/main">
  <c r="R106" i="1" l="1"/>
  <c r="R127" i="1" s="1"/>
  <c r="Q106" i="1"/>
  <c r="Q127" i="1" s="1"/>
  <c r="P106" i="1"/>
  <c r="P127" i="1" s="1"/>
  <c r="O106" i="1"/>
  <c r="O127" i="1" s="1"/>
  <c r="N106" i="1"/>
  <c r="N127" i="1" s="1"/>
  <c r="M106" i="1"/>
  <c r="L106" i="1"/>
  <c r="L127" i="1"/>
  <c r="K106" i="1"/>
  <c r="K127" i="1"/>
  <c r="F106" i="1"/>
  <c r="F127" i="1"/>
  <c r="A106" i="1"/>
  <c r="J85" i="1"/>
  <c r="C85" i="1"/>
  <c r="I27" i="1"/>
  <c r="I106" i="1"/>
  <c r="I127" i="1" s="1"/>
  <c r="H27" i="1"/>
  <c r="H106" i="1" s="1"/>
  <c r="H127" i="1" s="1"/>
  <c r="G27" i="1"/>
  <c r="G106" i="1" s="1"/>
  <c r="D27" i="1"/>
  <c r="D106" i="1"/>
  <c r="D127" i="1"/>
  <c r="C27" i="1"/>
  <c r="I17" i="1"/>
  <c r="D17" i="1"/>
  <c r="J16" i="1"/>
  <c r="J27" i="1" s="1"/>
  <c r="R105" i="1"/>
  <c r="R126" i="1"/>
  <c r="Q105" i="1"/>
  <c r="Q126" i="1" s="1"/>
  <c r="P105" i="1"/>
  <c r="P126" i="1"/>
  <c r="O105" i="1"/>
  <c r="O126" i="1" s="1"/>
  <c r="N105" i="1"/>
  <c r="N126" i="1"/>
  <c r="M105" i="1"/>
  <c r="L105" i="1"/>
  <c r="L126" i="1" s="1"/>
  <c r="K105" i="1"/>
  <c r="K126" i="1"/>
  <c r="F105" i="1"/>
  <c r="F126" i="1" s="1"/>
  <c r="A105" i="1"/>
  <c r="I84" i="1"/>
  <c r="C84" i="1"/>
  <c r="I50" i="1"/>
  <c r="J49" i="1"/>
  <c r="J50" i="1" s="1"/>
  <c r="I26" i="1"/>
  <c r="H26" i="1"/>
  <c r="H105" i="1"/>
  <c r="H126" i="1" s="1"/>
  <c r="G26" i="1"/>
  <c r="G105" i="1"/>
  <c r="D26" i="1"/>
  <c r="C26" i="1"/>
  <c r="J15" i="1"/>
  <c r="J26" i="1"/>
  <c r="I83" i="1"/>
  <c r="J83" i="1" s="1"/>
  <c r="R104" i="1"/>
  <c r="R125" i="1" s="1"/>
  <c r="Q104" i="1"/>
  <c r="Q125" i="1" s="1"/>
  <c r="P104" i="1"/>
  <c r="P125" i="1"/>
  <c r="O104" i="1"/>
  <c r="O125" i="1" s="1"/>
  <c r="N104" i="1"/>
  <c r="N125" i="1"/>
  <c r="M104" i="1"/>
  <c r="L104" i="1"/>
  <c r="L125" i="1"/>
  <c r="K104" i="1"/>
  <c r="K125" i="1" s="1"/>
  <c r="F104" i="1"/>
  <c r="F125" i="1" s="1"/>
  <c r="A104" i="1"/>
  <c r="I25" i="1"/>
  <c r="H25" i="1"/>
  <c r="H104" i="1"/>
  <c r="H125" i="1" s="1"/>
  <c r="G25" i="1"/>
  <c r="G104" i="1" s="1"/>
  <c r="D25" i="1"/>
  <c r="D104" i="1" s="1"/>
  <c r="C25" i="1"/>
  <c r="C104" i="1" s="1"/>
  <c r="C125" i="1" s="1"/>
  <c r="J14" i="1"/>
  <c r="J25" i="1"/>
  <c r="C83" i="1"/>
  <c r="I44" i="1"/>
  <c r="J43" i="1"/>
  <c r="J44" i="1"/>
  <c r="D44" i="1"/>
  <c r="R103" i="1"/>
  <c r="R124" i="1"/>
  <c r="Q103" i="1"/>
  <c r="Q124" i="1" s="1"/>
  <c r="P103" i="1"/>
  <c r="P124" i="1"/>
  <c r="O103" i="1"/>
  <c r="O124" i="1" s="1"/>
  <c r="N103" i="1"/>
  <c r="N124" i="1"/>
  <c r="M103" i="1"/>
  <c r="L103" i="1"/>
  <c r="L124" i="1" s="1"/>
  <c r="K103" i="1"/>
  <c r="K124" i="1"/>
  <c r="F103" i="1"/>
  <c r="F124" i="1" s="1"/>
  <c r="A103" i="1"/>
  <c r="I82" i="1"/>
  <c r="C66" i="1"/>
  <c r="D66" i="1" s="1"/>
  <c r="E66" i="1"/>
  <c r="I66" i="1"/>
  <c r="J65" i="1"/>
  <c r="J82" i="1" s="1"/>
  <c r="I24" i="1"/>
  <c r="I103" i="1" s="1"/>
  <c r="J103" i="1" s="1"/>
  <c r="J124" i="1" s="1"/>
  <c r="H24" i="1"/>
  <c r="H103" i="1" s="1"/>
  <c r="H124" i="1" s="1"/>
  <c r="G24" i="1"/>
  <c r="G103" i="1"/>
  <c r="D24" i="1"/>
  <c r="C24" i="1"/>
  <c r="J13" i="1"/>
  <c r="J24" i="1"/>
  <c r="R102" i="1"/>
  <c r="R123" i="1" s="1"/>
  <c r="Q102" i="1"/>
  <c r="Q123" i="1" s="1"/>
  <c r="P102" i="1"/>
  <c r="P123" i="1" s="1"/>
  <c r="O102" i="1"/>
  <c r="O123" i="1"/>
  <c r="N102" i="1"/>
  <c r="N123" i="1" s="1"/>
  <c r="M102" i="1"/>
  <c r="L102" i="1"/>
  <c r="L123" i="1" s="1"/>
  <c r="K102" i="1"/>
  <c r="K123" i="1"/>
  <c r="F102" i="1"/>
  <c r="F123" i="1" s="1"/>
  <c r="A102" i="1"/>
  <c r="I81" i="1"/>
  <c r="I102" i="1" s="1"/>
  <c r="I123" i="1" s="1"/>
  <c r="D81" i="1"/>
  <c r="C81" i="1"/>
  <c r="J36" i="1"/>
  <c r="J37" i="1" s="1"/>
  <c r="J81" i="1"/>
  <c r="I37" i="1"/>
  <c r="I23" i="1"/>
  <c r="H23" i="1"/>
  <c r="H102" i="1"/>
  <c r="H123" i="1" s="1"/>
  <c r="G23" i="1"/>
  <c r="G102" i="1"/>
  <c r="D23" i="1"/>
  <c r="D102" i="1" s="1"/>
  <c r="D123" i="1" s="1"/>
  <c r="C23" i="1"/>
  <c r="J12" i="1"/>
  <c r="J23" i="1"/>
  <c r="J80" i="1"/>
  <c r="I80" i="1"/>
  <c r="C80" i="1"/>
  <c r="D80" i="1"/>
  <c r="D86" i="1"/>
  <c r="E86" i="1" s="1"/>
  <c r="P76" i="1"/>
  <c r="O76" i="1"/>
  <c r="L76" i="1"/>
  <c r="K76" i="1"/>
  <c r="J76" i="1"/>
  <c r="I76" i="1"/>
  <c r="D76" i="1"/>
  <c r="C76" i="1"/>
  <c r="E76" i="1" s="1"/>
  <c r="E74" i="1"/>
  <c r="B75" i="1"/>
  <c r="E75" i="1"/>
  <c r="B79" i="1"/>
  <c r="E79" i="1" s="1"/>
  <c r="E69" i="1"/>
  <c r="B70" i="1"/>
  <c r="E70" i="1"/>
  <c r="E63" i="1"/>
  <c r="B64" i="1" s="1"/>
  <c r="E64" i="1" s="1"/>
  <c r="B65" i="1" s="1"/>
  <c r="E65" i="1" s="1"/>
  <c r="E58" i="1"/>
  <c r="B59" i="1"/>
  <c r="E59" i="1"/>
  <c r="E53" i="1"/>
  <c r="B54" i="1" s="1"/>
  <c r="E54" i="1" s="1"/>
  <c r="E47" i="1"/>
  <c r="B48" i="1" s="1"/>
  <c r="E48" i="1" s="1"/>
  <c r="B49" i="1" s="1"/>
  <c r="E49" i="1" s="1"/>
  <c r="E40" i="1"/>
  <c r="B41" i="1" s="1"/>
  <c r="E41" i="1" s="1"/>
  <c r="B42" i="1"/>
  <c r="E42" i="1" s="1"/>
  <c r="B43" i="1" s="1"/>
  <c r="E43" i="1" s="1"/>
  <c r="E34" i="1"/>
  <c r="B35" i="1"/>
  <c r="E35" i="1" s="1"/>
  <c r="B36" i="1" s="1"/>
  <c r="E36" i="1"/>
  <c r="I22" i="1"/>
  <c r="H22" i="1"/>
  <c r="H101" i="1"/>
  <c r="H122" i="1"/>
  <c r="G22" i="1"/>
  <c r="G101" i="1"/>
  <c r="D22" i="1"/>
  <c r="C22" i="1"/>
  <c r="C101" i="1" s="1"/>
  <c r="C122" i="1" s="1"/>
  <c r="B21" i="1"/>
  <c r="E10" i="1"/>
  <c r="B11" i="1" s="1"/>
  <c r="D118" i="1"/>
  <c r="C118" i="1"/>
  <c r="D97" i="1"/>
  <c r="C97" i="1"/>
  <c r="E97" i="1" s="1"/>
  <c r="D60" i="1"/>
  <c r="D55" i="1"/>
  <c r="D50" i="1"/>
  <c r="D37" i="1"/>
  <c r="P71" i="1"/>
  <c r="O71" i="1"/>
  <c r="L71" i="1"/>
  <c r="K71" i="1"/>
  <c r="J71" i="1"/>
  <c r="I71" i="1"/>
  <c r="D71" i="1"/>
  <c r="C71" i="1"/>
  <c r="C17" i="1"/>
  <c r="J118" i="1"/>
  <c r="I118" i="1"/>
  <c r="C44" i="1"/>
  <c r="E44" i="1"/>
  <c r="K44" i="1"/>
  <c r="L44" i="1"/>
  <c r="O44" i="1"/>
  <c r="P44" i="1"/>
  <c r="P66" i="1"/>
  <c r="O66" i="1"/>
  <c r="L66" i="1"/>
  <c r="K66" i="1"/>
  <c r="C37" i="1"/>
  <c r="E37" i="1" s="1"/>
  <c r="I55" i="1"/>
  <c r="C55" i="1"/>
  <c r="E55" i="1"/>
  <c r="C60" i="1"/>
  <c r="E60" i="1" s="1"/>
  <c r="I60" i="1"/>
  <c r="J60" i="1"/>
  <c r="J55" i="1"/>
  <c r="J97" i="1"/>
  <c r="I97" i="1"/>
  <c r="C50" i="1"/>
  <c r="E50" i="1"/>
  <c r="J11" i="1"/>
  <c r="J22" i="1" s="1"/>
  <c r="J28" i="1" s="1"/>
  <c r="P60" i="1"/>
  <c r="O60" i="1"/>
  <c r="L60" i="1"/>
  <c r="K60" i="1"/>
  <c r="P55" i="1"/>
  <c r="O55" i="1"/>
  <c r="L55" i="1"/>
  <c r="K55" i="1"/>
  <c r="P50" i="1"/>
  <c r="O50" i="1"/>
  <c r="L50" i="1"/>
  <c r="K50" i="1"/>
  <c r="P37" i="1"/>
  <c r="O37" i="1"/>
  <c r="L37" i="1"/>
  <c r="K37" i="1"/>
  <c r="Q101" i="1"/>
  <c r="Q122" i="1"/>
  <c r="O101" i="1"/>
  <c r="N101" i="1"/>
  <c r="N122" i="1"/>
  <c r="M101" i="1"/>
  <c r="K101" i="1"/>
  <c r="K122" i="1" s="1"/>
  <c r="K107" i="1"/>
  <c r="A101" i="1"/>
  <c r="L101" i="1"/>
  <c r="L107" i="1"/>
  <c r="R101" i="1"/>
  <c r="R122" i="1"/>
  <c r="F101" i="1"/>
  <c r="F122" i="1"/>
  <c r="F128" i="1"/>
  <c r="P101" i="1"/>
  <c r="P122" i="1" s="1"/>
  <c r="P128" i="1" s="1"/>
  <c r="O86" i="1"/>
  <c r="P86" i="1"/>
  <c r="L122" i="1"/>
  <c r="P107" i="1"/>
  <c r="E71" i="1"/>
  <c r="C106" i="1"/>
  <c r="C127" i="1"/>
  <c r="B100" i="1"/>
  <c r="C102" i="1"/>
  <c r="C123" i="1"/>
  <c r="J102" i="1"/>
  <c r="J123" i="1" s="1"/>
  <c r="C86" i="1"/>
  <c r="C105" i="1"/>
  <c r="C126" i="1" s="1"/>
  <c r="J106" i="1"/>
  <c r="J127" i="1" s="1"/>
  <c r="J17" i="1"/>
  <c r="IV17" i="1"/>
  <c r="J66" i="1"/>
  <c r="D105" i="1"/>
  <c r="D126" i="1" s="1"/>
  <c r="D103" i="1"/>
  <c r="D124" i="1" s="1"/>
  <c r="D125" i="1"/>
  <c r="I124" i="1"/>
  <c r="IV118" i="1" l="1"/>
  <c r="C28" i="1"/>
  <c r="E28" i="1" s="1"/>
  <c r="B80" i="1"/>
  <c r="E80" i="1" s="1"/>
  <c r="B81" i="1" s="1"/>
  <c r="E81" i="1" s="1"/>
  <c r="B82" i="1" s="1"/>
  <c r="B121" i="1"/>
  <c r="O122" i="1"/>
  <c r="O128" i="1" s="1"/>
  <c r="O107" i="1"/>
  <c r="E118" i="1"/>
  <c r="I28" i="1"/>
  <c r="I101" i="1"/>
  <c r="I86" i="1"/>
  <c r="D28" i="1"/>
  <c r="D101" i="1"/>
  <c r="C82" i="1"/>
  <c r="C103" i="1" s="1"/>
  <c r="E11" i="1"/>
  <c r="B12" i="1" s="1"/>
  <c r="B22" i="1"/>
  <c r="I104" i="1"/>
  <c r="J84" i="1"/>
  <c r="J86" i="1" s="1"/>
  <c r="I105" i="1"/>
  <c r="C124" i="1" l="1"/>
  <c r="C128" i="1" s="1"/>
  <c r="E128" i="1" s="1"/>
  <c r="C107" i="1"/>
  <c r="I125" i="1"/>
  <c r="J104" i="1"/>
  <c r="J125" i="1" s="1"/>
  <c r="D122" i="1"/>
  <c r="D128" i="1" s="1"/>
  <c r="D107" i="1"/>
  <c r="J101" i="1"/>
  <c r="I122" i="1"/>
  <c r="I107" i="1"/>
  <c r="E22" i="1"/>
  <c r="B101" i="1"/>
  <c r="J105" i="1"/>
  <c r="J126" i="1" s="1"/>
  <c r="I126" i="1"/>
  <c r="B23" i="1"/>
  <c r="E12" i="1"/>
  <c r="B13" i="1" s="1"/>
  <c r="E82" i="1"/>
  <c r="B83" i="1" s="1"/>
  <c r="E83" i="1" s="1"/>
  <c r="B84" i="1" s="1"/>
  <c r="E84" i="1" s="1"/>
  <c r="B85" i="1" s="1"/>
  <c r="E85" i="1" s="1"/>
  <c r="B102" i="1" l="1"/>
  <c r="E23" i="1"/>
  <c r="E101" i="1"/>
  <c r="E122" i="1" s="1"/>
  <c r="B122" i="1"/>
  <c r="J107" i="1"/>
  <c r="J122" i="1"/>
  <c r="J128" i="1" s="1"/>
  <c r="E107" i="1"/>
  <c r="E13" i="1"/>
  <c r="B14" i="1" s="1"/>
  <c r="B24" i="1"/>
  <c r="I128" i="1"/>
  <c r="B103" i="1" l="1"/>
  <c r="E24" i="1"/>
  <c r="B123" i="1"/>
  <c r="E102" i="1"/>
  <c r="E123" i="1" s="1"/>
  <c r="B25" i="1"/>
  <c r="E14" i="1"/>
  <c r="B15" i="1" s="1"/>
  <c r="E15" i="1" l="1"/>
  <c r="B16" i="1" s="1"/>
  <c r="B26" i="1"/>
  <c r="E25" i="1"/>
  <c r="B104" i="1"/>
  <c r="E103" i="1"/>
  <c r="E124" i="1" s="1"/>
  <c r="B124" i="1"/>
  <c r="E26" i="1" l="1"/>
  <c r="B105" i="1"/>
  <c r="E16" i="1"/>
  <c r="B27" i="1"/>
  <c r="E104" i="1"/>
  <c r="E125" i="1" s="1"/>
  <c r="B125" i="1"/>
  <c r="B126" i="1" l="1"/>
  <c r="E105" i="1"/>
  <c r="E126" i="1" s="1"/>
  <c r="B106" i="1"/>
  <c r="E27" i="1"/>
  <c r="B127" i="1" l="1"/>
  <c r="E106" i="1"/>
  <c r="E127" i="1" s="1"/>
</calcChain>
</file>

<file path=xl/sharedStrings.xml><?xml version="1.0" encoding="utf-8"?>
<sst xmlns="http://schemas.openxmlformats.org/spreadsheetml/2006/main" count="173" uniqueCount="48">
  <si>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</si>
  <si>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</si>
  <si>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</si>
  <si>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</si>
  <si>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</si>
  <si>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</si>
  <si>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</si>
  <si>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</si>
  <si>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</si>
  <si>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</si>
  <si>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</si>
  <si>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</si>
  <si>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</si>
  <si>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</si>
  <si>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</si>
  <si>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</si>
  <si>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</si>
  <si>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</si>
  <si>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</si>
  <si>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</si>
  <si>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</si>
  <si>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</si>
  <si>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</si>
  <si>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</si>
  <si>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</si>
  <si>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</si>
  <si>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</si>
  <si>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</si>
  <si>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</si>
  <si>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</si>
  <si>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</si>
  <si>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</si>
  <si>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</si>
  <si>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</si>
  <si>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</si>
  <si>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</si>
  <si>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</si>
  <si>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</si>
  <si>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</si>
  <si>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</si>
  <si>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</si>
  <si>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</si>
  <si>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</si>
  <si>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</si>
  <si>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</si>
  <si>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</si>
  <si>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июнь</t>
  </si>
  <si>
    <t>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</si>
</sst>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28</xdr:row>
      <xdr:rowOff>104775</xdr:rowOff>
    </xdr:from>
    <xdr:to>
      <xdr:col>9</xdr:col>
      <xdr:colOff>371475</xdr:colOff>
      <xdr:row>28</xdr:row>
      <xdr:rowOff>257175</xdr:rowOff>
    </xdr:to>
    <xdr:pic>
      <xdr:nvPicPr>
        <xdr:cNvPr id="86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5591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95250</xdr:rowOff>
    </xdr:from>
    <xdr:to>
      <xdr:col>9</xdr:col>
      <xdr:colOff>152400</xdr:colOff>
      <xdr:row>28</xdr:row>
      <xdr:rowOff>247650</xdr:rowOff>
    </xdr:to>
    <xdr:pic>
      <xdr:nvPicPr>
        <xdr:cNvPr id="86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581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47625</xdr:rowOff>
    </xdr:from>
    <xdr:to>
      <xdr:col>9</xdr:col>
      <xdr:colOff>152400</xdr:colOff>
      <xdr:row>28</xdr:row>
      <xdr:rowOff>200025</xdr:rowOff>
    </xdr:to>
    <xdr:pic>
      <xdr:nvPicPr>
        <xdr:cNvPr id="86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5340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view="pageBreakPreview" zoomScaleNormal="100" zoomScaleSheetLayoutView="100" workbookViewId="0">
      <selection activeCell="A4" sqref="A4:R4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18" s="2" customFormat="1" ht="15.75" x14ac:dyDescent="0.25">
      <c r="G1" s="130" t="s">
        <v>27</v>
      </c>
      <c r="H1" s="130"/>
      <c r="I1" s="130"/>
      <c r="J1" s="130"/>
      <c r="K1" s="130"/>
      <c r="L1" s="130"/>
      <c r="M1" s="60"/>
      <c r="Q1" s="61"/>
      <c r="R1" s="61"/>
    </row>
    <row r="2" spans="1:18" s="2" customFormat="1" ht="15.75" x14ac:dyDescent="0.25">
      <c r="G2" s="131" t="s">
        <v>37</v>
      </c>
      <c r="H2" s="131"/>
      <c r="I2" s="131"/>
      <c r="J2" s="131"/>
      <c r="K2" s="131"/>
      <c r="L2" s="131"/>
      <c r="M2" s="60"/>
      <c r="Q2" s="61"/>
      <c r="R2" s="61"/>
    </row>
    <row r="3" spans="1:18" s="9" customFormat="1" x14ac:dyDescent="0.2">
      <c r="G3" s="62"/>
      <c r="H3" s="2"/>
      <c r="I3" s="70" t="s">
        <v>47</v>
      </c>
      <c r="J3" s="70"/>
      <c r="K3" s="2"/>
      <c r="L3" s="2"/>
      <c r="M3" s="10"/>
      <c r="Q3" s="11"/>
      <c r="R3" s="11"/>
    </row>
    <row r="4" spans="1:18" ht="5.25" customHeight="1" thickBo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s="4" customFormat="1" ht="13.5" customHeight="1" thickBot="1" x14ac:dyDescent="0.25">
      <c r="A5" s="13"/>
      <c r="B5" s="14" t="s">
        <v>0</v>
      </c>
      <c r="C5" s="15"/>
      <c r="D5" s="15"/>
      <c r="E5" s="15"/>
      <c r="F5" s="16"/>
      <c r="G5" s="17" t="s">
        <v>1</v>
      </c>
      <c r="H5" s="18"/>
      <c r="I5" s="18"/>
      <c r="J5" s="18"/>
      <c r="K5" s="18"/>
      <c r="L5" s="19"/>
      <c r="M5" s="20" t="s">
        <v>2</v>
      </c>
      <c r="N5" s="18"/>
      <c r="O5" s="18"/>
      <c r="P5" s="18"/>
      <c r="Q5" s="19"/>
      <c r="R5" s="19"/>
    </row>
    <row r="6" spans="1:18" s="4" customFormat="1" ht="70.5" customHeight="1" thickBot="1" x14ac:dyDescent="0.25">
      <c r="A6" s="21" t="s">
        <v>10</v>
      </c>
      <c r="B6" s="22" t="s">
        <v>5</v>
      </c>
      <c r="C6" s="23" t="s">
        <v>3</v>
      </c>
      <c r="D6" s="23" t="s">
        <v>4</v>
      </c>
      <c r="E6" s="24" t="s">
        <v>9</v>
      </c>
      <c r="F6" s="27" t="s">
        <v>11</v>
      </c>
      <c r="G6" s="25" t="s">
        <v>12</v>
      </c>
      <c r="H6" s="27" t="s">
        <v>5</v>
      </c>
      <c r="I6" s="23" t="s">
        <v>6</v>
      </c>
      <c r="J6" s="26" t="s">
        <v>7</v>
      </c>
      <c r="K6" s="27" t="s">
        <v>9</v>
      </c>
      <c r="L6" s="77" t="s">
        <v>11</v>
      </c>
      <c r="M6" s="27" t="s">
        <v>8</v>
      </c>
      <c r="N6" s="27" t="s">
        <v>5</v>
      </c>
      <c r="O6" s="27" t="s">
        <v>6</v>
      </c>
      <c r="P6" s="28" t="s">
        <v>7</v>
      </c>
      <c r="Q6" s="27" t="s">
        <v>9</v>
      </c>
      <c r="R6" s="27" t="s">
        <v>11</v>
      </c>
    </row>
    <row r="7" spans="1:18" s="4" customFormat="1" ht="12" x14ac:dyDescent="0.2">
      <c r="A7" s="9"/>
      <c r="B7" s="11" t="s">
        <v>21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5" customFormat="1" ht="12" x14ac:dyDescent="0.2">
      <c r="A8" s="29"/>
      <c r="B8" s="30"/>
      <c r="C8" s="31"/>
      <c r="D8" s="31"/>
      <c r="E8" s="31"/>
      <c r="F8" s="31"/>
      <c r="G8" s="31"/>
      <c r="H8" s="30"/>
      <c r="I8" s="31"/>
      <c r="J8" s="31"/>
      <c r="K8" s="31"/>
      <c r="L8" s="31"/>
      <c r="M8" s="31"/>
      <c r="N8" s="30"/>
      <c r="O8" s="31"/>
      <c r="P8" s="31"/>
      <c r="Q8" s="31"/>
      <c r="R8" s="31"/>
    </row>
    <row r="9" spans="1:18" s="5" customFormat="1" thickBot="1" x14ac:dyDescent="0.25">
      <c r="A9" s="134" t="s">
        <v>35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18" s="5" customFormat="1" ht="23.25" thickBot="1" x14ac:dyDescent="0.25">
      <c r="A10" s="78" t="s">
        <v>13</v>
      </c>
      <c r="B10" s="79">
        <v>16493000</v>
      </c>
      <c r="C10" s="79"/>
      <c r="D10" s="79"/>
      <c r="E10" s="79">
        <f>B10</f>
        <v>16493000</v>
      </c>
      <c r="F10" s="79"/>
      <c r="G10" s="79"/>
      <c r="H10" s="79">
        <v>0</v>
      </c>
      <c r="I10" s="79"/>
      <c r="J10" s="79"/>
      <c r="K10" s="79"/>
      <c r="L10" s="79"/>
      <c r="M10" s="79"/>
      <c r="N10" s="79">
        <v>0</v>
      </c>
      <c r="O10" s="79"/>
      <c r="P10" s="79"/>
      <c r="Q10" s="79"/>
      <c r="R10" s="80"/>
    </row>
    <row r="11" spans="1:18" s="5" customFormat="1" thickBot="1" x14ac:dyDescent="0.25">
      <c r="A11" s="81">
        <v>43843</v>
      </c>
      <c r="B11" s="82">
        <f t="shared" ref="B11:B16" si="0">E10</f>
        <v>16493000</v>
      </c>
      <c r="C11" s="82">
        <v>0</v>
      </c>
      <c r="D11" s="82">
        <v>167000</v>
      </c>
      <c r="E11" s="82">
        <f t="shared" ref="E11:E16" si="1">B11+C11-D11</f>
        <v>16326000</v>
      </c>
      <c r="F11" s="82">
        <v>0</v>
      </c>
      <c r="G11" s="83">
        <v>7.75</v>
      </c>
      <c r="H11" s="82">
        <v>0</v>
      </c>
      <c r="I11" s="82">
        <v>0</v>
      </c>
      <c r="J11" s="82">
        <f t="shared" ref="J11:J16" si="2">I11</f>
        <v>0</v>
      </c>
      <c r="K11" s="82">
        <v>0</v>
      </c>
      <c r="L11" s="82">
        <v>0</v>
      </c>
      <c r="M11" s="82"/>
      <c r="N11" s="82">
        <v>0</v>
      </c>
      <c r="O11" s="82">
        <v>0</v>
      </c>
      <c r="P11" s="82">
        <v>0</v>
      </c>
      <c r="Q11" s="82">
        <v>0</v>
      </c>
      <c r="R11" s="84">
        <v>0</v>
      </c>
    </row>
    <row r="12" spans="1:18" s="5" customFormat="1" thickBot="1" x14ac:dyDescent="0.25">
      <c r="A12" s="81">
        <v>43864</v>
      </c>
      <c r="B12" s="82">
        <f t="shared" si="0"/>
        <v>16326000</v>
      </c>
      <c r="C12" s="82">
        <v>0</v>
      </c>
      <c r="D12" s="82">
        <v>167000</v>
      </c>
      <c r="E12" s="82">
        <f t="shared" si="1"/>
        <v>16159000</v>
      </c>
      <c r="F12" s="82">
        <v>0</v>
      </c>
      <c r="G12" s="83">
        <v>7.75</v>
      </c>
      <c r="H12" s="82">
        <v>0</v>
      </c>
      <c r="I12" s="82">
        <v>107626.96</v>
      </c>
      <c r="J12" s="82">
        <f t="shared" si="2"/>
        <v>107626.96</v>
      </c>
      <c r="K12" s="82">
        <v>0</v>
      </c>
      <c r="L12" s="82">
        <v>0</v>
      </c>
      <c r="M12" s="82"/>
      <c r="N12" s="82">
        <v>0</v>
      </c>
      <c r="O12" s="82">
        <v>0</v>
      </c>
      <c r="P12" s="82">
        <v>0</v>
      </c>
      <c r="Q12" s="82">
        <v>0</v>
      </c>
      <c r="R12" s="84">
        <v>0</v>
      </c>
    </row>
    <row r="13" spans="1:18" s="5" customFormat="1" thickBot="1" x14ac:dyDescent="0.25">
      <c r="A13" s="81">
        <v>43892</v>
      </c>
      <c r="B13" s="82">
        <f t="shared" si="0"/>
        <v>16159000</v>
      </c>
      <c r="C13" s="82">
        <v>0</v>
      </c>
      <c r="D13" s="82">
        <v>167000</v>
      </c>
      <c r="E13" s="82">
        <f t="shared" si="1"/>
        <v>15992000</v>
      </c>
      <c r="F13" s="82">
        <v>0</v>
      </c>
      <c r="G13" s="83">
        <v>7.75</v>
      </c>
      <c r="H13" s="82">
        <v>0</v>
      </c>
      <c r="I13" s="82">
        <v>99333.83</v>
      </c>
      <c r="J13" s="82">
        <f t="shared" si="2"/>
        <v>99333.83</v>
      </c>
      <c r="K13" s="82">
        <v>0</v>
      </c>
      <c r="L13" s="82">
        <v>0</v>
      </c>
      <c r="M13" s="82"/>
      <c r="N13" s="82">
        <v>0</v>
      </c>
      <c r="O13" s="82">
        <v>0</v>
      </c>
      <c r="P13" s="82">
        <v>0</v>
      </c>
      <c r="Q13" s="82">
        <v>0</v>
      </c>
      <c r="R13" s="84">
        <v>0</v>
      </c>
    </row>
    <row r="14" spans="1:18" s="5" customFormat="1" thickBot="1" x14ac:dyDescent="0.25">
      <c r="A14" s="81">
        <v>43922</v>
      </c>
      <c r="B14" s="82">
        <f t="shared" si="0"/>
        <v>15992000</v>
      </c>
      <c r="C14" s="82">
        <v>0</v>
      </c>
      <c r="D14" s="82">
        <v>167000</v>
      </c>
      <c r="E14" s="82">
        <f t="shared" si="1"/>
        <v>15825000</v>
      </c>
      <c r="F14" s="82">
        <v>0</v>
      </c>
      <c r="G14" s="83">
        <v>7.75</v>
      </c>
      <c r="H14" s="82">
        <v>0</v>
      </c>
      <c r="I14" s="82">
        <v>105045.53</v>
      </c>
      <c r="J14" s="82">
        <f t="shared" si="2"/>
        <v>105045.53</v>
      </c>
      <c r="K14" s="82">
        <v>0</v>
      </c>
      <c r="L14" s="82">
        <v>0</v>
      </c>
      <c r="M14" s="82"/>
      <c r="N14" s="82">
        <v>0</v>
      </c>
      <c r="O14" s="82">
        <v>0</v>
      </c>
      <c r="P14" s="82">
        <v>0</v>
      </c>
      <c r="Q14" s="82">
        <v>0</v>
      </c>
      <c r="R14" s="84">
        <v>0</v>
      </c>
    </row>
    <row r="15" spans="1:18" s="5" customFormat="1" thickBot="1" x14ac:dyDescent="0.25">
      <c r="A15" s="81">
        <v>43957</v>
      </c>
      <c r="B15" s="82">
        <f t="shared" si="0"/>
        <v>15825000</v>
      </c>
      <c r="C15" s="82">
        <v>0</v>
      </c>
      <c r="D15" s="82">
        <v>167000</v>
      </c>
      <c r="E15" s="82">
        <f t="shared" si="1"/>
        <v>15658000</v>
      </c>
      <c r="F15" s="82">
        <v>0</v>
      </c>
      <c r="G15" s="83">
        <v>7.75</v>
      </c>
      <c r="H15" s="82">
        <v>0</v>
      </c>
      <c r="I15" s="82">
        <v>100563.03</v>
      </c>
      <c r="J15" s="82">
        <f t="shared" si="2"/>
        <v>100563.03</v>
      </c>
      <c r="K15" s="82">
        <v>0</v>
      </c>
      <c r="L15" s="82">
        <v>0</v>
      </c>
      <c r="M15" s="82"/>
      <c r="N15" s="82">
        <v>0</v>
      </c>
      <c r="O15" s="82">
        <v>0</v>
      </c>
      <c r="P15" s="82">
        <v>0</v>
      </c>
      <c r="Q15" s="82">
        <v>0</v>
      </c>
      <c r="R15" s="84">
        <v>0</v>
      </c>
    </row>
    <row r="16" spans="1:18" s="5" customFormat="1" thickBot="1" x14ac:dyDescent="0.25">
      <c r="A16" s="81">
        <v>43984</v>
      </c>
      <c r="B16" s="82">
        <f t="shared" si="0"/>
        <v>15658000</v>
      </c>
      <c r="C16" s="82">
        <v>0</v>
      </c>
      <c r="D16" s="82">
        <v>167000</v>
      </c>
      <c r="E16" s="82">
        <f t="shared" si="1"/>
        <v>15491000</v>
      </c>
      <c r="F16" s="82">
        <v>0</v>
      </c>
      <c r="G16" s="83">
        <v>7.75</v>
      </c>
      <c r="H16" s="82">
        <v>0</v>
      </c>
      <c r="I16" s="82">
        <v>102994.54</v>
      </c>
      <c r="J16" s="82">
        <f t="shared" si="2"/>
        <v>102994.54</v>
      </c>
      <c r="K16" s="82">
        <v>0</v>
      </c>
      <c r="L16" s="82">
        <v>0</v>
      </c>
      <c r="M16" s="82"/>
      <c r="N16" s="82">
        <v>0</v>
      </c>
      <c r="O16" s="82">
        <v>0</v>
      </c>
      <c r="P16" s="82">
        <v>0</v>
      </c>
      <c r="Q16" s="82">
        <v>0</v>
      </c>
      <c r="R16" s="84">
        <v>0</v>
      </c>
    </row>
    <row r="17" spans="1:256" s="5" customFormat="1" thickBot="1" x14ac:dyDescent="0.25">
      <c r="A17" s="71" t="s">
        <v>20</v>
      </c>
      <c r="B17" s="72" t="s">
        <v>19</v>
      </c>
      <c r="C17" s="53">
        <f>SUM(C11:C11)</f>
        <v>0</v>
      </c>
      <c r="D17" s="53">
        <f>SUM(D11:D16)</f>
        <v>1002000</v>
      </c>
      <c r="E17" s="53" t="s">
        <v>38</v>
      </c>
      <c r="F17" s="53"/>
      <c r="G17" s="53"/>
      <c r="H17" s="72" t="s">
        <v>19</v>
      </c>
      <c r="I17" s="53">
        <f>SUM(I11:I16)</f>
        <v>515563.88999999996</v>
      </c>
      <c r="J17" s="53">
        <f>SUM(J11:J16)</f>
        <v>515563.88999999996</v>
      </c>
      <c r="K17" s="53"/>
      <c r="L17" s="53"/>
      <c r="M17" s="53"/>
      <c r="N17" s="72" t="s">
        <v>19</v>
      </c>
      <c r="O17" s="53">
        <v>0</v>
      </c>
      <c r="P17" s="53">
        <v>0</v>
      </c>
      <c r="Q17" s="53">
        <v>0</v>
      </c>
      <c r="R17" s="73">
        <v>0</v>
      </c>
      <c r="IV17" s="124">
        <f>SUM(C17:IU17)</f>
        <v>2033127.7799999998</v>
      </c>
    </row>
    <row r="18" spans="1:256" s="5" customFormat="1" ht="12" x14ac:dyDescent="0.2">
      <c r="A18" s="29"/>
      <c r="B18" s="30"/>
      <c r="C18" s="31"/>
      <c r="D18" s="31"/>
      <c r="E18" s="31"/>
      <c r="F18" s="31"/>
      <c r="G18" s="31"/>
      <c r="H18" s="30"/>
      <c r="I18" s="31"/>
      <c r="J18" s="31"/>
      <c r="K18" s="31"/>
      <c r="L18" s="31"/>
      <c r="M18" s="31"/>
      <c r="N18" s="30"/>
      <c r="O18" s="31"/>
      <c r="P18" s="31"/>
      <c r="Q18" s="31"/>
      <c r="R18" s="31"/>
    </row>
    <row r="19" spans="1:256" s="7" customFormat="1" ht="12" x14ac:dyDescent="0.2">
      <c r="A19" s="29"/>
      <c r="B19" s="30"/>
      <c r="C19" s="31"/>
      <c r="D19" s="31"/>
      <c r="E19" s="31"/>
      <c r="F19" s="31"/>
      <c r="G19" s="31"/>
      <c r="H19" s="30"/>
      <c r="I19" s="31"/>
      <c r="J19" s="31"/>
      <c r="K19" s="31"/>
      <c r="L19" s="31"/>
      <c r="M19" s="31"/>
      <c r="N19" s="30"/>
      <c r="O19" s="31"/>
      <c r="P19" s="31"/>
      <c r="Q19" s="31"/>
      <c r="R19" s="31"/>
    </row>
    <row r="20" spans="1:256" s="4" customFormat="1" ht="12.75" customHeight="1" thickBot="1" x14ac:dyDescent="0.25">
      <c r="A20" s="133" t="s">
        <v>14</v>
      </c>
      <c r="B20" s="13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256" s="4" customFormat="1" ht="23.25" thickBot="1" x14ac:dyDescent="0.25">
      <c r="A21" s="32" t="s">
        <v>13</v>
      </c>
      <c r="B21" s="33">
        <f t="shared" ref="B21:B27" si="3">B10</f>
        <v>16493000</v>
      </c>
      <c r="C21" s="34"/>
      <c r="D21" s="33"/>
      <c r="E21" s="34"/>
      <c r="F21" s="33"/>
      <c r="G21" s="34"/>
      <c r="H21" s="33">
        <v>0</v>
      </c>
      <c r="I21" s="34"/>
      <c r="J21" s="33"/>
      <c r="K21" s="34"/>
      <c r="L21" s="33"/>
      <c r="M21" s="34"/>
      <c r="N21" s="33">
        <v>0</v>
      </c>
      <c r="O21" s="34"/>
      <c r="P21" s="33"/>
      <c r="Q21" s="34"/>
      <c r="R21" s="33"/>
    </row>
    <row r="22" spans="1:256" s="4" customFormat="1" thickBot="1" x14ac:dyDescent="0.25">
      <c r="A22" s="32" t="s">
        <v>28</v>
      </c>
      <c r="B22" s="33">
        <f t="shared" si="3"/>
        <v>16493000</v>
      </c>
      <c r="C22" s="33">
        <f t="shared" ref="C22:D27" si="4">C11</f>
        <v>0</v>
      </c>
      <c r="D22" s="33">
        <f t="shared" si="4"/>
        <v>167000</v>
      </c>
      <c r="E22" s="33">
        <f t="shared" ref="E22:E27" si="5">B22+C22-D22</f>
        <v>16326000</v>
      </c>
      <c r="F22" s="33">
        <v>0</v>
      </c>
      <c r="G22" s="33">
        <f t="shared" ref="G22:J27" si="6">G11</f>
        <v>7.75</v>
      </c>
      <c r="H22" s="33">
        <f t="shared" si="6"/>
        <v>0</v>
      </c>
      <c r="I22" s="33">
        <f t="shared" si="6"/>
        <v>0</v>
      </c>
      <c r="J22" s="33">
        <f t="shared" si="6"/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</row>
    <row r="23" spans="1:256" s="4" customFormat="1" thickBot="1" x14ac:dyDescent="0.25">
      <c r="A23" s="32" t="s">
        <v>40</v>
      </c>
      <c r="B23" s="33">
        <f t="shared" si="3"/>
        <v>16326000</v>
      </c>
      <c r="C23" s="33">
        <f t="shared" si="4"/>
        <v>0</v>
      </c>
      <c r="D23" s="33">
        <f t="shared" si="4"/>
        <v>167000</v>
      </c>
      <c r="E23" s="33">
        <f t="shared" si="5"/>
        <v>16159000</v>
      </c>
      <c r="F23" s="33">
        <v>0</v>
      </c>
      <c r="G23" s="33">
        <f t="shared" si="6"/>
        <v>7.75</v>
      </c>
      <c r="H23" s="33">
        <f t="shared" si="6"/>
        <v>0</v>
      </c>
      <c r="I23" s="33">
        <f t="shared" si="6"/>
        <v>107626.96</v>
      </c>
      <c r="J23" s="33">
        <f t="shared" si="6"/>
        <v>107626.96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256" s="4" customFormat="1" thickBot="1" x14ac:dyDescent="0.25">
      <c r="A24" s="32" t="s">
        <v>41</v>
      </c>
      <c r="B24" s="33">
        <f t="shared" si="3"/>
        <v>16159000</v>
      </c>
      <c r="C24" s="33">
        <f t="shared" si="4"/>
        <v>0</v>
      </c>
      <c r="D24" s="33">
        <f t="shared" si="4"/>
        <v>167000</v>
      </c>
      <c r="E24" s="33">
        <f t="shared" si="5"/>
        <v>15992000</v>
      </c>
      <c r="F24" s="33">
        <v>0</v>
      </c>
      <c r="G24" s="33">
        <f t="shared" si="6"/>
        <v>7.75</v>
      </c>
      <c r="H24" s="33">
        <f t="shared" si="6"/>
        <v>0</v>
      </c>
      <c r="I24" s="33">
        <f t="shared" si="6"/>
        <v>99333.83</v>
      </c>
      <c r="J24" s="33">
        <f t="shared" si="6"/>
        <v>99333.83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</row>
    <row r="25" spans="1:256" s="4" customFormat="1" thickBot="1" x14ac:dyDescent="0.25">
      <c r="A25" s="32" t="s">
        <v>44</v>
      </c>
      <c r="B25" s="33">
        <f t="shared" si="3"/>
        <v>15992000</v>
      </c>
      <c r="C25" s="33">
        <f t="shared" si="4"/>
        <v>0</v>
      </c>
      <c r="D25" s="33">
        <f t="shared" si="4"/>
        <v>167000</v>
      </c>
      <c r="E25" s="33">
        <f t="shared" si="5"/>
        <v>15825000</v>
      </c>
      <c r="F25" s="33">
        <v>0</v>
      </c>
      <c r="G25" s="33">
        <f t="shared" si="6"/>
        <v>7.75</v>
      </c>
      <c r="H25" s="33">
        <f t="shared" si="6"/>
        <v>0</v>
      </c>
      <c r="I25" s="33">
        <f t="shared" si="6"/>
        <v>105045.53</v>
      </c>
      <c r="J25" s="33">
        <f t="shared" si="6"/>
        <v>105045.53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256" s="4" customFormat="1" thickBot="1" x14ac:dyDescent="0.25">
      <c r="A26" s="32" t="s">
        <v>45</v>
      </c>
      <c r="B26" s="33">
        <f t="shared" si="3"/>
        <v>15825000</v>
      </c>
      <c r="C26" s="33">
        <f t="shared" si="4"/>
        <v>0</v>
      </c>
      <c r="D26" s="33">
        <f t="shared" si="4"/>
        <v>167000</v>
      </c>
      <c r="E26" s="33">
        <f t="shared" si="5"/>
        <v>15658000</v>
      </c>
      <c r="F26" s="33">
        <v>0</v>
      </c>
      <c r="G26" s="33">
        <f t="shared" si="6"/>
        <v>7.75</v>
      </c>
      <c r="H26" s="33">
        <f t="shared" si="6"/>
        <v>0</v>
      </c>
      <c r="I26" s="33">
        <f t="shared" si="6"/>
        <v>100563.03</v>
      </c>
      <c r="J26" s="33">
        <f t="shared" si="6"/>
        <v>100563.03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256" s="4" customFormat="1" thickBot="1" x14ac:dyDescent="0.25">
      <c r="A27" s="32" t="s">
        <v>46</v>
      </c>
      <c r="B27" s="33">
        <f t="shared" si="3"/>
        <v>15658000</v>
      </c>
      <c r="C27" s="33">
        <f t="shared" si="4"/>
        <v>0</v>
      </c>
      <c r="D27" s="33">
        <f t="shared" si="4"/>
        <v>167000</v>
      </c>
      <c r="E27" s="33">
        <f t="shared" si="5"/>
        <v>15491000</v>
      </c>
      <c r="F27" s="33">
        <v>0</v>
      </c>
      <c r="G27" s="33">
        <f t="shared" si="6"/>
        <v>7.75</v>
      </c>
      <c r="H27" s="33">
        <f t="shared" si="6"/>
        <v>0</v>
      </c>
      <c r="I27" s="33">
        <f t="shared" si="6"/>
        <v>102994.54</v>
      </c>
      <c r="J27" s="33">
        <f t="shared" si="6"/>
        <v>102994.54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</row>
    <row r="28" spans="1:256" s="5" customFormat="1" thickBot="1" x14ac:dyDescent="0.25">
      <c r="A28" s="43"/>
      <c r="B28" s="44" t="s">
        <v>19</v>
      </c>
      <c r="C28" s="37">
        <f>SUM(C22:C22)</f>
        <v>0</v>
      </c>
      <c r="D28" s="37">
        <f>SUM(D22:D27)</f>
        <v>1002000</v>
      </c>
      <c r="E28" s="41">
        <f>B21+C28-D28</f>
        <v>15491000</v>
      </c>
      <c r="F28" s="37">
        <v>0</v>
      </c>
      <c r="G28" s="41"/>
      <c r="H28" s="44" t="s">
        <v>19</v>
      </c>
      <c r="I28" s="37">
        <f>SUM(I22:I27)</f>
        <v>515563.88999999996</v>
      </c>
      <c r="J28" s="37">
        <f>SUM(J22:J27)</f>
        <v>515563.88999999996</v>
      </c>
      <c r="K28" s="41"/>
      <c r="L28" s="37"/>
      <c r="M28" s="41"/>
      <c r="N28" s="44" t="s">
        <v>19</v>
      </c>
      <c r="O28" s="40">
        <v>0</v>
      </c>
      <c r="P28" s="37">
        <v>0</v>
      </c>
      <c r="Q28" s="41">
        <v>0</v>
      </c>
      <c r="R28" s="37">
        <v>0</v>
      </c>
    </row>
    <row r="29" spans="1:256" s="4" customFormat="1" ht="45.75" thickBot="1" x14ac:dyDescent="0.25">
      <c r="A29" s="45" t="s">
        <v>29</v>
      </c>
      <c r="B29" s="46" t="s">
        <v>19</v>
      </c>
      <c r="C29" s="47"/>
      <c r="D29" s="48"/>
      <c r="E29" s="47"/>
      <c r="F29" s="48"/>
      <c r="G29" s="47"/>
      <c r="H29" s="46" t="s">
        <v>19</v>
      </c>
      <c r="I29" s="47"/>
      <c r="J29" s="48"/>
      <c r="K29" s="47"/>
      <c r="L29" s="48"/>
      <c r="M29" s="47"/>
      <c r="N29" s="46" t="s">
        <v>19</v>
      </c>
      <c r="O29" s="47"/>
      <c r="P29" s="48"/>
      <c r="Q29" s="47"/>
      <c r="R29" s="48"/>
    </row>
    <row r="30" spans="1:256" s="4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56" s="5" customFormat="1" ht="12" x14ac:dyDescent="0.2">
      <c r="A31" s="11" t="s">
        <v>22</v>
      </c>
      <c r="B31" s="30"/>
      <c r="C31" s="31"/>
      <c r="D31" s="31"/>
      <c r="E31" s="31"/>
      <c r="F31" s="31"/>
      <c r="G31" s="31"/>
      <c r="H31" s="30"/>
      <c r="I31" s="31"/>
      <c r="J31" s="31"/>
      <c r="K31" s="31"/>
      <c r="L31" s="31"/>
      <c r="M31" s="31"/>
      <c r="N31" s="30"/>
      <c r="O31" s="31"/>
      <c r="P31" s="31"/>
      <c r="Q31" s="31"/>
      <c r="R31" s="31"/>
    </row>
    <row r="32" spans="1:256" s="5" customFormat="1" ht="12" x14ac:dyDescent="0.2">
      <c r="A32" s="29"/>
      <c r="B32" s="30"/>
      <c r="C32" s="31"/>
      <c r="D32" s="31"/>
      <c r="E32" s="31"/>
      <c r="F32" s="31"/>
      <c r="G32" s="85"/>
      <c r="H32" s="30"/>
      <c r="I32" s="31"/>
      <c r="J32" s="31"/>
      <c r="K32" s="31"/>
      <c r="L32" s="31"/>
      <c r="M32" s="31"/>
      <c r="N32" s="30"/>
      <c r="O32" s="31"/>
      <c r="P32" s="31"/>
      <c r="Q32" s="31"/>
      <c r="R32" s="31"/>
    </row>
    <row r="33" spans="1:18" s="104" customFormat="1" thickBot="1" x14ac:dyDescent="0.25">
      <c r="A33" s="128" t="s">
        <v>30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03"/>
      <c r="Q33" s="103"/>
      <c r="R33" s="103"/>
    </row>
    <row r="34" spans="1:18" s="4" customFormat="1" ht="23.25" thickBot="1" x14ac:dyDescent="0.25">
      <c r="A34" s="32" t="s">
        <v>13</v>
      </c>
      <c r="B34" s="33">
        <v>3906250</v>
      </c>
      <c r="C34" s="34"/>
      <c r="D34" s="33"/>
      <c r="E34" s="34">
        <f>B34</f>
        <v>3906250</v>
      </c>
      <c r="F34" s="33"/>
      <c r="G34" s="86"/>
      <c r="H34" s="33">
        <v>0</v>
      </c>
      <c r="I34" s="34"/>
      <c r="J34" s="33"/>
      <c r="K34" s="34"/>
      <c r="L34" s="33"/>
      <c r="M34" s="34"/>
      <c r="N34" s="33"/>
      <c r="O34" s="34"/>
      <c r="P34" s="33"/>
      <c r="Q34" s="34"/>
      <c r="R34" s="33"/>
    </row>
    <row r="35" spans="1:18" s="4" customFormat="1" thickBot="1" x14ac:dyDescent="0.25">
      <c r="A35" s="87">
        <v>43861</v>
      </c>
      <c r="B35" s="33">
        <f>E34</f>
        <v>3906250</v>
      </c>
      <c r="C35" s="34">
        <v>0</v>
      </c>
      <c r="D35" s="33">
        <v>3906250</v>
      </c>
      <c r="E35" s="34">
        <f>B35+C35-D35</f>
        <v>0</v>
      </c>
      <c r="F35" s="33">
        <v>0</v>
      </c>
      <c r="G35" s="88">
        <v>2</v>
      </c>
      <c r="H35" s="33">
        <v>0</v>
      </c>
      <c r="I35" s="34">
        <v>0</v>
      </c>
      <c r="J35" s="33">
        <v>0</v>
      </c>
      <c r="K35" s="34">
        <v>0</v>
      </c>
      <c r="L35" s="33">
        <v>0</v>
      </c>
      <c r="M35" s="34"/>
      <c r="N35" s="33">
        <v>0</v>
      </c>
      <c r="O35" s="34">
        <v>0</v>
      </c>
      <c r="P35" s="33">
        <v>0</v>
      </c>
      <c r="Q35" s="34">
        <v>0</v>
      </c>
      <c r="R35" s="33">
        <v>0</v>
      </c>
    </row>
    <row r="36" spans="1:18" s="4" customFormat="1" thickBot="1" x14ac:dyDescent="0.25">
      <c r="A36" s="87">
        <v>43867</v>
      </c>
      <c r="B36" s="33">
        <f>E35</f>
        <v>0</v>
      </c>
      <c r="C36" s="34">
        <v>0</v>
      </c>
      <c r="D36" s="33">
        <v>0</v>
      </c>
      <c r="E36" s="34">
        <f>B36+C36-D36</f>
        <v>0</v>
      </c>
      <c r="F36" s="33">
        <v>0</v>
      </c>
      <c r="G36" s="88">
        <v>2</v>
      </c>
      <c r="H36" s="33">
        <v>0</v>
      </c>
      <c r="I36" s="34">
        <v>705667.77</v>
      </c>
      <c r="J36" s="33">
        <f>I36</f>
        <v>705667.77</v>
      </c>
      <c r="K36" s="34">
        <v>0</v>
      </c>
      <c r="L36" s="33">
        <v>0</v>
      </c>
      <c r="M36" s="34"/>
      <c r="N36" s="33">
        <v>0</v>
      </c>
      <c r="O36" s="34">
        <v>0</v>
      </c>
      <c r="P36" s="33">
        <v>0</v>
      </c>
      <c r="Q36" s="34">
        <v>0</v>
      </c>
      <c r="R36" s="33">
        <v>0</v>
      </c>
    </row>
    <row r="37" spans="1:18" s="5" customFormat="1" thickBot="1" x14ac:dyDescent="0.25">
      <c r="A37" s="43" t="s">
        <v>20</v>
      </c>
      <c r="B37" s="44" t="s">
        <v>19</v>
      </c>
      <c r="C37" s="41">
        <f>SUM(C35:C35)</f>
        <v>0</v>
      </c>
      <c r="D37" s="37">
        <f>SUM(D35:D35)</f>
        <v>3906250</v>
      </c>
      <c r="E37" s="41">
        <f>B34+C37-D37</f>
        <v>0</v>
      </c>
      <c r="F37" s="37">
        <v>0</v>
      </c>
      <c r="G37" s="89"/>
      <c r="H37" s="44" t="s">
        <v>19</v>
      </c>
      <c r="I37" s="41">
        <f>SUM(I35:I36)</f>
        <v>705667.77</v>
      </c>
      <c r="J37" s="37">
        <f>SUM(J35:J36)</f>
        <v>705667.77</v>
      </c>
      <c r="K37" s="41">
        <f>SUM(K35)</f>
        <v>0</v>
      </c>
      <c r="L37" s="37">
        <f>SUM(L35)</f>
        <v>0</v>
      </c>
      <c r="M37" s="41"/>
      <c r="N37" s="44" t="s">
        <v>19</v>
      </c>
      <c r="O37" s="40">
        <f>SUM(O35)</f>
        <v>0</v>
      </c>
      <c r="P37" s="37">
        <f>SUM(P35)</f>
        <v>0</v>
      </c>
      <c r="Q37" s="41">
        <v>0</v>
      </c>
      <c r="R37" s="37">
        <v>0</v>
      </c>
    </row>
    <row r="38" spans="1:18" s="5" customFormat="1" ht="12" x14ac:dyDescent="0.2">
      <c r="A38" s="29"/>
      <c r="B38" s="30"/>
      <c r="C38" s="31"/>
      <c r="D38" s="31"/>
      <c r="E38" s="31"/>
      <c r="F38" s="31"/>
      <c r="G38" s="85"/>
      <c r="H38" s="30"/>
      <c r="I38" s="31"/>
      <c r="J38" s="31"/>
      <c r="K38" s="31"/>
      <c r="L38" s="31"/>
      <c r="M38" s="31"/>
      <c r="N38" s="30"/>
      <c r="O38" s="31"/>
      <c r="P38" s="31"/>
      <c r="Q38" s="31"/>
      <c r="R38" s="31"/>
    </row>
    <row r="39" spans="1:18" s="104" customFormat="1" thickBot="1" x14ac:dyDescent="0.25">
      <c r="A39" s="128" t="s">
        <v>31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03"/>
      <c r="Q39" s="103"/>
      <c r="R39" s="103"/>
    </row>
    <row r="40" spans="1:18" s="4" customFormat="1" ht="23.25" thickBot="1" x14ac:dyDescent="0.25">
      <c r="A40" s="32" t="s">
        <v>13</v>
      </c>
      <c r="B40" s="33">
        <v>16250000</v>
      </c>
      <c r="C40" s="34"/>
      <c r="D40" s="33"/>
      <c r="E40" s="34">
        <f>B40</f>
        <v>16250000</v>
      </c>
      <c r="F40" s="33"/>
      <c r="G40" s="86"/>
      <c r="H40" s="33">
        <v>0</v>
      </c>
      <c r="I40" s="34"/>
      <c r="J40" s="33"/>
      <c r="K40" s="34"/>
      <c r="L40" s="33"/>
      <c r="M40" s="34"/>
      <c r="N40" s="33"/>
      <c r="O40" s="34"/>
      <c r="P40" s="33"/>
      <c r="Q40" s="34"/>
      <c r="R40" s="33"/>
    </row>
    <row r="41" spans="1:18" s="4" customFormat="1" thickBot="1" x14ac:dyDescent="0.25">
      <c r="A41" s="87">
        <v>43860</v>
      </c>
      <c r="B41" s="33">
        <f>E40</f>
        <v>16250000</v>
      </c>
      <c r="C41" s="34">
        <v>0</v>
      </c>
      <c r="D41" s="33">
        <v>8125000</v>
      </c>
      <c r="E41" s="34">
        <f>B41+C41-D41</f>
        <v>8125000</v>
      </c>
      <c r="F41" s="33">
        <v>0</v>
      </c>
      <c r="G41" s="88">
        <v>2</v>
      </c>
      <c r="H41" s="33">
        <v>0</v>
      </c>
      <c r="I41" s="34">
        <v>0</v>
      </c>
      <c r="J41" s="33">
        <v>0</v>
      </c>
      <c r="K41" s="34">
        <v>0</v>
      </c>
      <c r="L41" s="33">
        <v>0</v>
      </c>
      <c r="M41" s="34"/>
      <c r="N41" s="33">
        <v>0</v>
      </c>
      <c r="O41" s="34">
        <v>0</v>
      </c>
      <c r="P41" s="33">
        <v>0</v>
      </c>
      <c r="Q41" s="34">
        <v>0</v>
      </c>
      <c r="R41" s="33">
        <v>0</v>
      </c>
    </row>
    <row r="42" spans="1:18" s="4" customFormat="1" thickBot="1" x14ac:dyDescent="0.25">
      <c r="A42" s="87">
        <v>43861</v>
      </c>
      <c r="B42" s="33">
        <f>E41</f>
        <v>8125000</v>
      </c>
      <c r="C42" s="34">
        <v>0</v>
      </c>
      <c r="D42" s="33">
        <v>8125000</v>
      </c>
      <c r="E42" s="34">
        <f>B42+C42-D42</f>
        <v>0</v>
      </c>
      <c r="F42" s="33">
        <v>0</v>
      </c>
      <c r="G42" s="88">
        <v>2</v>
      </c>
      <c r="H42" s="33">
        <v>0</v>
      </c>
      <c r="I42" s="34">
        <v>0</v>
      </c>
      <c r="J42" s="33">
        <v>0</v>
      </c>
      <c r="K42" s="34">
        <v>0</v>
      </c>
      <c r="L42" s="33">
        <v>0</v>
      </c>
      <c r="M42" s="34"/>
      <c r="N42" s="33">
        <v>0</v>
      </c>
      <c r="O42" s="34">
        <v>0</v>
      </c>
      <c r="P42" s="33">
        <v>0</v>
      </c>
      <c r="Q42" s="34">
        <v>0</v>
      </c>
      <c r="R42" s="33">
        <v>0</v>
      </c>
    </row>
    <row r="43" spans="1:18" s="4" customFormat="1" thickBot="1" x14ac:dyDescent="0.25">
      <c r="A43" s="87">
        <v>43941</v>
      </c>
      <c r="B43" s="33">
        <f>E42</f>
        <v>0</v>
      </c>
      <c r="C43" s="34">
        <v>0</v>
      </c>
      <c r="D43" s="33">
        <v>0</v>
      </c>
      <c r="E43" s="34">
        <f>B43+C43-D43</f>
        <v>0</v>
      </c>
      <c r="F43" s="33">
        <v>0</v>
      </c>
      <c r="G43" s="88">
        <v>2</v>
      </c>
      <c r="H43" s="33">
        <v>0</v>
      </c>
      <c r="I43" s="34">
        <v>1461879.63</v>
      </c>
      <c r="J43" s="33">
        <f>I43</f>
        <v>1461879.63</v>
      </c>
      <c r="K43" s="34">
        <v>0</v>
      </c>
      <c r="L43" s="33">
        <v>0</v>
      </c>
      <c r="M43" s="34"/>
      <c r="N43" s="33">
        <v>0</v>
      </c>
      <c r="O43" s="34">
        <v>0</v>
      </c>
      <c r="P43" s="33">
        <v>0</v>
      </c>
      <c r="Q43" s="34">
        <v>0</v>
      </c>
      <c r="R43" s="33">
        <v>0</v>
      </c>
    </row>
    <row r="44" spans="1:18" s="5" customFormat="1" thickBot="1" x14ac:dyDescent="0.25">
      <c r="A44" s="43" t="s">
        <v>20</v>
      </c>
      <c r="B44" s="44" t="s">
        <v>19</v>
      </c>
      <c r="C44" s="41">
        <f>SUM(C41:C41)</f>
        <v>0</v>
      </c>
      <c r="D44" s="37">
        <f>SUM(D41:D43)</f>
        <v>16250000</v>
      </c>
      <c r="E44" s="41">
        <f>B40+C44-D44</f>
        <v>0</v>
      </c>
      <c r="F44" s="37">
        <v>0</v>
      </c>
      <c r="G44" s="89"/>
      <c r="H44" s="44" t="s">
        <v>19</v>
      </c>
      <c r="I44" s="41">
        <f>SUM(I41:I43)</f>
        <v>1461879.63</v>
      </c>
      <c r="J44" s="37">
        <f>SUM(J41:J43)</f>
        <v>1461879.63</v>
      </c>
      <c r="K44" s="41">
        <f>SUM(K41)</f>
        <v>0</v>
      </c>
      <c r="L44" s="37">
        <f>SUM(L41)</f>
        <v>0</v>
      </c>
      <c r="M44" s="41"/>
      <c r="N44" s="44" t="s">
        <v>19</v>
      </c>
      <c r="O44" s="40">
        <f>SUM(O41)</f>
        <v>0</v>
      </c>
      <c r="P44" s="37">
        <f>SUM(P41)</f>
        <v>0</v>
      </c>
      <c r="Q44" s="41">
        <v>0</v>
      </c>
      <c r="R44" s="37">
        <v>0</v>
      </c>
    </row>
    <row r="45" spans="1:18" s="5" customFormat="1" thickBot="1" x14ac:dyDescent="0.25">
      <c r="A45" s="125"/>
      <c r="B45" s="126"/>
      <c r="C45" s="38"/>
      <c r="D45" s="38"/>
      <c r="E45" s="38"/>
      <c r="F45" s="38"/>
      <c r="G45" s="127"/>
      <c r="H45" s="126"/>
      <c r="I45" s="38"/>
      <c r="J45" s="38"/>
      <c r="K45" s="38"/>
      <c r="L45" s="38"/>
      <c r="M45" s="38"/>
      <c r="N45" s="126"/>
      <c r="O45" s="38"/>
      <c r="P45" s="31"/>
      <c r="Q45" s="31"/>
      <c r="R45" s="31"/>
    </row>
    <row r="46" spans="1:18" s="109" customFormat="1" thickBot="1" x14ac:dyDescent="0.25">
      <c r="A46" s="128" t="s">
        <v>33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03"/>
      <c r="Q46" s="103"/>
      <c r="R46" s="103"/>
    </row>
    <row r="47" spans="1:18" s="5" customFormat="1" ht="23.25" thickBot="1" x14ac:dyDescent="0.25">
      <c r="A47" s="32" t="s">
        <v>13</v>
      </c>
      <c r="B47" s="33">
        <v>7812500</v>
      </c>
      <c r="C47" s="34"/>
      <c r="D47" s="33"/>
      <c r="E47" s="34">
        <f>B47</f>
        <v>7812500</v>
      </c>
      <c r="F47" s="33"/>
      <c r="G47" s="86"/>
      <c r="H47" s="33">
        <v>0</v>
      </c>
      <c r="I47" s="34"/>
      <c r="J47" s="33"/>
      <c r="K47" s="34"/>
      <c r="L47" s="33"/>
      <c r="M47" s="34"/>
      <c r="N47" s="33"/>
      <c r="O47" s="34"/>
      <c r="P47" s="33"/>
      <c r="Q47" s="34"/>
      <c r="R47" s="33"/>
    </row>
    <row r="48" spans="1:18" s="5" customFormat="1" thickBot="1" x14ac:dyDescent="0.25">
      <c r="A48" s="87">
        <v>43861</v>
      </c>
      <c r="B48" s="33">
        <f>E47</f>
        <v>7812500</v>
      </c>
      <c r="C48" s="34">
        <v>0</v>
      </c>
      <c r="D48" s="33">
        <v>7812500</v>
      </c>
      <c r="E48" s="34">
        <f>B48+C48-D48</f>
        <v>0</v>
      </c>
      <c r="F48" s="33">
        <v>0</v>
      </c>
      <c r="G48" s="88">
        <v>2</v>
      </c>
      <c r="H48" s="33">
        <v>0</v>
      </c>
      <c r="I48" s="34">
        <v>0</v>
      </c>
      <c r="J48" s="33">
        <v>0</v>
      </c>
      <c r="K48" s="34">
        <v>0</v>
      </c>
      <c r="L48" s="33">
        <v>0</v>
      </c>
      <c r="M48" s="34"/>
      <c r="N48" s="33">
        <v>0</v>
      </c>
      <c r="O48" s="34">
        <v>0</v>
      </c>
      <c r="P48" s="33">
        <v>0</v>
      </c>
      <c r="Q48" s="34">
        <v>0</v>
      </c>
      <c r="R48" s="33">
        <v>0</v>
      </c>
    </row>
    <row r="49" spans="1:18" s="5" customFormat="1" thickBot="1" x14ac:dyDescent="0.25">
      <c r="A49" s="87">
        <v>43970</v>
      </c>
      <c r="B49" s="33">
        <f>E48</f>
        <v>0</v>
      </c>
      <c r="C49" s="34">
        <v>0</v>
      </c>
      <c r="D49" s="33">
        <v>0</v>
      </c>
      <c r="E49" s="34">
        <f>B49+C49-D49</f>
        <v>0</v>
      </c>
      <c r="F49" s="33">
        <v>0</v>
      </c>
      <c r="G49" s="88">
        <v>2</v>
      </c>
      <c r="H49" s="33">
        <v>0</v>
      </c>
      <c r="I49" s="34">
        <v>716438.82</v>
      </c>
      <c r="J49" s="33">
        <f>I49</f>
        <v>716438.82</v>
      </c>
      <c r="K49" s="34">
        <v>0</v>
      </c>
      <c r="L49" s="33">
        <v>0</v>
      </c>
      <c r="M49" s="34"/>
      <c r="N49" s="33">
        <v>0</v>
      </c>
      <c r="O49" s="34">
        <v>0</v>
      </c>
      <c r="P49" s="33">
        <v>0</v>
      </c>
      <c r="Q49" s="34">
        <v>0</v>
      </c>
      <c r="R49" s="33">
        <v>0</v>
      </c>
    </row>
    <row r="50" spans="1:18" s="5" customFormat="1" thickBot="1" x14ac:dyDescent="0.25">
      <c r="A50" s="43" t="s">
        <v>20</v>
      </c>
      <c r="B50" s="44" t="s">
        <v>19</v>
      </c>
      <c r="C50" s="41">
        <f>SUM(C48:C48)</f>
        <v>0</v>
      </c>
      <c r="D50" s="37">
        <f>SUM(D48:D48)</f>
        <v>7812500</v>
      </c>
      <c r="E50" s="41">
        <f>B47+C50-D50</f>
        <v>0</v>
      </c>
      <c r="F50" s="37">
        <v>0</v>
      </c>
      <c r="G50" s="89"/>
      <c r="H50" s="44" t="s">
        <v>19</v>
      </c>
      <c r="I50" s="41">
        <f>SUM(I48:I49)</f>
        <v>716438.82</v>
      </c>
      <c r="J50" s="37">
        <f>SUM(J48:J49)</f>
        <v>716438.82</v>
      </c>
      <c r="K50" s="41">
        <f>SUM(K48)</f>
        <v>0</v>
      </c>
      <c r="L50" s="37">
        <f>SUM(L48)</f>
        <v>0</v>
      </c>
      <c r="M50" s="41"/>
      <c r="N50" s="44" t="s">
        <v>19</v>
      </c>
      <c r="O50" s="40">
        <f>SUM(O48)</f>
        <v>0</v>
      </c>
      <c r="P50" s="37">
        <f>SUM(P48)</f>
        <v>0</v>
      </c>
      <c r="Q50" s="41">
        <v>0</v>
      </c>
      <c r="R50" s="37">
        <v>0</v>
      </c>
    </row>
    <row r="51" spans="1:18" s="5" customFormat="1" ht="12" x14ac:dyDescent="0.2">
      <c r="A51" s="29"/>
      <c r="B51" s="30"/>
      <c r="C51" s="31"/>
      <c r="D51" s="31"/>
      <c r="E51" s="31"/>
      <c r="F51" s="31"/>
      <c r="G51" s="85"/>
      <c r="H51" s="30"/>
      <c r="I51" s="31"/>
      <c r="J51" s="31"/>
      <c r="K51" s="31"/>
      <c r="L51" s="31"/>
      <c r="M51" s="31"/>
      <c r="N51" s="30"/>
      <c r="O51" s="31"/>
      <c r="P51" s="31"/>
      <c r="Q51" s="31"/>
      <c r="R51" s="31"/>
    </row>
    <row r="52" spans="1:18" s="109" customFormat="1" thickBot="1" x14ac:dyDescent="0.25">
      <c r="A52" s="128" t="s">
        <v>32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03"/>
      <c r="Q52" s="103"/>
      <c r="R52" s="103"/>
    </row>
    <row r="53" spans="1:18" s="5" customFormat="1" ht="23.25" thickBot="1" x14ac:dyDescent="0.25">
      <c r="A53" s="32" t="s">
        <v>13</v>
      </c>
      <c r="B53" s="33">
        <v>14356125</v>
      </c>
      <c r="C53" s="34"/>
      <c r="D53" s="33"/>
      <c r="E53" s="34">
        <f>B53</f>
        <v>14356125</v>
      </c>
      <c r="F53" s="33"/>
      <c r="G53" s="86"/>
      <c r="H53" s="33">
        <v>0</v>
      </c>
      <c r="I53" s="34"/>
      <c r="J53" s="33"/>
      <c r="K53" s="34"/>
      <c r="L53" s="33"/>
      <c r="M53" s="34"/>
      <c r="N53" s="33"/>
      <c r="O53" s="34"/>
      <c r="P53" s="33"/>
      <c r="Q53" s="34"/>
      <c r="R53" s="33"/>
    </row>
    <row r="54" spans="1:18" s="5" customFormat="1" thickBot="1" x14ac:dyDescent="0.25">
      <c r="A54" s="87">
        <v>43861</v>
      </c>
      <c r="B54" s="33">
        <f>E53</f>
        <v>14356125</v>
      </c>
      <c r="C54" s="34">
        <v>0</v>
      </c>
      <c r="D54" s="33">
        <v>14356125</v>
      </c>
      <c r="E54" s="34">
        <f>B54+C54-D54</f>
        <v>0</v>
      </c>
      <c r="F54" s="33">
        <v>0</v>
      </c>
      <c r="G54" s="88">
        <v>2</v>
      </c>
      <c r="H54" s="33">
        <v>0</v>
      </c>
      <c r="I54" s="34">
        <v>0</v>
      </c>
      <c r="J54" s="33">
        <v>0</v>
      </c>
      <c r="K54" s="34">
        <v>0</v>
      </c>
      <c r="L54" s="33">
        <v>0</v>
      </c>
      <c r="M54" s="34"/>
      <c r="N54" s="33">
        <v>0</v>
      </c>
      <c r="O54" s="34">
        <v>0</v>
      </c>
      <c r="P54" s="33">
        <v>0</v>
      </c>
      <c r="Q54" s="34">
        <v>0</v>
      </c>
      <c r="R54" s="33">
        <v>0</v>
      </c>
    </row>
    <row r="55" spans="1:18" s="5" customFormat="1" thickBot="1" x14ac:dyDescent="0.25">
      <c r="A55" s="43" t="s">
        <v>20</v>
      </c>
      <c r="B55" s="44" t="s">
        <v>19</v>
      </c>
      <c r="C55" s="41">
        <f>SUM(C54:C54)</f>
        <v>0</v>
      </c>
      <c r="D55" s="37">
        <f>SUM(D54:D54)</f>
        <v>14356125</v>
      </c>
      <c r="E55" s="41">
        <f>B53+C55-D55</f>
        <v>0</v>
      </c>
      <c r="F55" s="37">
        <v>0</v>
      </c>
      <c r="G55" s="89"/>
      <c r="H55" s="44" t="s">
        <v>19</v>
      </c>
      <c r="I55" s="41">
        <f>SUM(I54:I54)</f>
        <v>0</v>
      </c>
      <c r="J55" s="37">
        <f>SUM(J54:J54)</f>
        <v>0</v>
      </c>
      <c r="K55" s="41">
        <f>SUM(K54)</f>
        <v>0</v>
      </c>
      <c r="L55" s="37">
        <f>SUM(L54)</f>
        <v>0</v>
      </c>
      <c r="M55" s="41"/>
      <c r="N55" s="44" t="s">
        <v>19</v>
      </c>
      <c r="O55" s="40">
        <f>SUM(O54)</f>
        <v>0</v>
      </c>
      <c r="P55" s="37">
        <f>SUM(P54)</f>
        <v>0</v>
      </c>
      <c r="Q55" s="41">
        <v>0</v>
      </c>
      <c r="R55" s="37">
        <v>0</v>
      </c>
    </row>
    <row r="56" spans="1:18" s="5" customFormat="1" ht="12" x14ac:dyDescent="0.2">
      <c r="A56" s="29"/>
      <c r="B56" s="30"/>
      <c r="C56" s="31"/>
      <c r="D56" s="31"/>
      <c r="E56" s="31"/>
      <c r="F56" s="31"/>
      <c r="G56" s="85"/>
      <c r="H56" s="30"/>
      <c r="I56" s="31"/>
      <c r="J56" s="31"/>
      <c r="K56" s="31"/>
      <c r="L56" s="31"/>
      <c r="M56" s="31"/>
      <c r="N56" s="30"/>
      <c r="O56" s="31"/>
      <c r="P56" s="31"/>
      <c r="Q56" s="31"/>
      <c r="R56" s="31"/>
    </row>
    <row r="57" spans="1:18" s="109" customFormat="1" thickBot="1" x14ac:dyDescent="0.25">
      <c r="A57" s="128" t="s">
        <v>34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03"/>
      <c r="Q57" s="103"/>
      <c r="R57" s="103"/>
    </row>
    <row r="58" spans="1:18" s="5" customFormat="1" ht="23.25" thickBot="1" x14ac:dyDescent="0.25">
      <c r="A58" s="32" t="s">
        <v>13</v>
      </c>
      <c r="B58" s="33">
        <v>7500000</v>
      </c>
      <c r="C58" s="34"/>
      <c r="D58" s="33"/>
      <c r="E58" s="34">
        <f>B58</f>
        <v>7500000</v>
      </c>
      <c r="F58" s="33"/>
      <c r="G58" s="86"/>
      <c r="H58" s="33">
        <v>0</v>
      </c>
      <c r="I58" s="34"/>
      <c r="J58" s="33"/>
      <c r="K58" s="34"/>
      <c r="L58" s="33"/>
      <c r="M58" s="34"/>
      <c r="N58" s="33"/>
      <c r="O58" s="34"/>
      <c r="P58" s="33"/>
      <c r="Q58" s="34"/>
      <c r="R58" s="33"/>
    </row>
    <row r="59" spans="1:18" s="5" customFormat="1" thickBot="1" x14ac:dyDescent="0.25">
      <c r="A59" s="87">
        <v>43861</v>
      </c>
      <c r="B59" s="33">
        <f>E58</f>
        <v>7500000</v>
      </c>
      <c r="C59" s="34">
        <v>0</v>
      </c>
      <c r="D59" s="33">
        <v>7500000</v>
      </c>
      <c r="E59" s="34">
        <f>B59+C59-D59</f>
        <v>0</v>
      </c>
      <c r="F59" s="33">
        <v>0</v>
      </c>
      <c r="G59" s="88">
        <v>2</v>
      </c>
      <c r="H59" s="33">
        <v>0</v>
      </c>
      <c r="I59" s="34">
        <v>0</v>
      </c>
      <c r="J59" s="33">
        <v>0</v>
      </c>
      <c r="K59" s="34">
        <v>0</v>
      </c>
      <c r="L59" s="33">
        <v>0</v>
      </c>
      <c r="M59" s="34"/>
      <c r="N59" s="33">
        <v>0</v>
      </c>
      <c r="O59" s="34">
        <v>0</v>
      </c>
      <c r="P59" s="33">
        <v>0</v>
      </c>
      <c r="Q59" s="34">
        <v>0</v>
      </c>
      <c r="R59" s="33">
        <v>0</v>
      </c>
    </row>
    <row r="60" spans="1:18" s="5" customFormat="1" thickBot="1" x14ac:dyDescent="0.25">
      <c r="A60" s="43" t="s">
        <v>20</v>
      </c>
      <c r="B60" s="44" t="s">
        <v>19</v>
      </c>
      <c r="C60" s="41">
        <f>SUM(C59:C59)</f>
        <v>0</v>
      </c>
      <c r="D60" s="37">
        <f>SUM(D59:D59)</f>
        <v>7500000</v>
      </c>
      <c r="E60" s="41">
        <f>B58+C60-D60</f>
        <v>0</v>
      </c>
      <c r="F60" s="37">
        <v>0</v>
      </c>
      <c r="G60" s="89"/>
      <c r="H60" s="44" t="s">
        <v>19</v>
      </c>
      <c r="I60" s="41">
        <f>SUM(I59:I59)</f>
        <v>0</v>
      </c>
      <c r="J60" s="37">
        <f>SUM(J59:J59)</f>
        <v>0</v>
      </c>
      <c r="K60" s="41">
        <f>SUM(K59)</f>
        <v>0</v>
      </c>
      <c r="L60" s="37">
        <f>SUM(L59)</f>
        <v>0</v>
      </c>
      <c r="M60" s="41"/>
      <c r="N60" s="44" t="s">
        <v>19</v>
      </c>
      <c r="O60" s="40">
        <f>SUM(O59)</f>
        <v>0</v>
      </c>
      <c r="P60" s="37">
        <f>SUM(P59)</f>
        <v>0</v>
      </c>
      <c r="Q60" s="41">
        <v>0</v>
      </c>
      <c r="R60" s="37">
        <v>0</v>
      </c>
    </row>
    <row r="61" spans="1:18" s="5" customFormat="1" ht="12" x14ac:dyDescent="0.2">
      <c r="A61" s="29"/>
      <c r="B61" s="30"/>
      <c r="C61" s="31"/>
      <c r="D61" s="31"/>
      <c r="E61" s="31"/>
      <c r="F61" s="31"/>
      <c r="G61" s="85"/>
      <c r="H61" s="30"/>
      <c r="I61" s="31"/>
      <c r="J61" s="31"/>
      <c r="K61" s="31"/>
      <c r="L61" s="31"/>
      <c r="M61" s="31"/>
      <c r="N61" s="30"/>
      <c r="O61" s="31"/>
      <c r="P61" s="31"/>
      <c r="Q61" s="31"/>
      <c r="R61" s="31"/>
    </row>
    <row r="62" spans="1:18" s="4" customFormat="1" thickBot="1" x14ac:dyDescent="0.25">
      <c r="A62" s="128" t="s">
        <v>42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03"/>
      <c r="Q62" s="103"/>
      <c r="R62" s="103"/>
    </row>
    <row r="63" spans="1:18" s="4" customFormat="1" ht="23.25" thickBot="1" x14ac:dyDescent="0.25">
      <c r="A63" s="110" t="s">
        <v>13</v>
      </c>
      <c r="B63" s="108">
        <v>9092750</v>
      </c>
      <c r="C63" s="111"/>
      <c r="D63" s="108"/>
      <c r="E63" s="111">
        <f>B63</f>
        <v>9092750</v>
      </c>
      <c r="F63" s="108"/>
      <c r="G63" s="112"/>
      <c r="H63" s="108">
        <v>0</v>
      </c>
      <c r="I63" s="111"/>
      <c r="J63" s="108"/>
      <c r="K63" s="111"/>
      <c r="L63" s="108"/>
      <c r="M63" s="111"/>
      <c r="N63" s="108"/>
      <c r="O63" s="111"/>
      <c r="P63" s="108"/>
      <c r="Q63" s="111"/>
      <c r="R63" s="108"/>
    </row>
    <row r="64" spans="1:18" s="4" customFormat="1" thickBot="1" x14ac:dyDescent="0.25">
      <c r="A64" s="107">
        <v>43550</v>
      </c>
      <c r="B64" s="108">
        <f>E63</f>
        <v>9092750</v>
      </c>
      <c r="C64" s="111">
        <v>0</v>
      </c>
      <c r="D64" s="108"/>
      <c r="E64" s="111">
        <f>B64+C64-D64</f>
        <v>9092750</v>
      </c>
      <c r="F64" s="108">
        <v>0</v>
      </c>
      <c r="G64" s="113">
        <v>1</v>
      </c>
      <c r="H64" s="108">
        <v>0</v>
      </c>
      <c r="I64" s="111">
        <v>0</v>
      </c>
      <c r="J64" s="108">
        <v>0</v>
      </c>
      <c r="K64" s="111">
        <v>0</v>
      </c>
      <c r="L64" s="108">
        <v>0</v>
      </c>
      <c r="M64" s="111"/>
      <c r="N64" s="108">
        <v>0</v>
      </c>
      <c r="O64" s="111">
        <v>0</v>
      </c>
      <c r="P64" s="108">
        <v>0</v>
      </c>
      <c r="Q64" s="111">
        <v>0</v>
      </c>
      <c r="R64" s="108">
        <v>0</v>
      </c>
    </row>
    <row r="65" spans="1:18" s="4" customFormat="1" thickBot="1" x14ac:dyDescent="0.25">
      <c r="A65" s="107">
        <v>43907</v>
      </c>
      <c r="B65" s="108">
        <f>E64</f>
        <v>9092750</v>
      </c>
      <c r="C65" s="111">
        <v>0</v>
      </c>
      <c r="D65" s="108"/>
      <c r="E65" s="111">
        <f>B65+C65-D65</f>
        <v>9092750</v>
      </c>
      <c r="F65" s="108">
        <v>0</v>
      </c>
      <c r="G65" s="113">
        <v>1</v>
      </c>
      <c r="H65" s="108">
        <v>0</v>
      </c>
      <c r="I65" s="111">
        <v>90869.64</v>
      </c>
      <c r="J65" s="108">
        <f>I65</f>
        <v>90869.64</v>
      </c>
      <c r="K65" s="111">
        <v>0</v>
      </c>
      <c r="L65" s="108">
        <v>0</v>
      </c>
      <c r="M65" s="111"/>
      <c r="N65" s="108">
        <v>0</v>
      </c>
      <c r="O65" s="111">
        <v>0</v>
      </c>
      <c r="P65" s="108">
        <v>0</v>
      </c>
      <c r="Q65" s="111">
        <v>0</v>
      </c>
      <c r="R65" s="108">
        <v>0</v>
      </c>
    </row>
    <row r="66" spans="1:18" s="4" customFormat="1" thickBot="1" x14ac:dyDescent="0.25">
      <c r="A66" s="114" t="s">
        <v>20</v>
      </c>
      <c r="B66" s="115" t="s">
        <v>19</v>
      </c>
      <c r="C66" s="116">
        <f>SUM(C64:C65)</f>
        <v>0</v>
      </c>
      <c r="D66" s="117">
        <f>SUM(C66)</f>
        <v>0</v>
      </c>
      <c r="E66" s="116">
        <f>B63+C66-D66</f>
        <v>9092750</v>
      </c>
      <c r="F66" s="117">
        <v>0</v>
      </c>
      <c r="G66" s="118"/>
      <c r="H66" s="115" t="s">
        <v>19</v>
      </c>
      <c r="I66" s="116">
        <f>SUM(I64:I65)</f>
        <v>90869.64</v>
      </c>
      <c r="J66" s="117">
        <f>SUM(J64:J65)</f>
        <v>90869.64</v>
      </c>
      <c r="K66" s="116">
        <f>SUM(K64)</f>
        <v>0</v>
      </c>
      <c r="L66" s="117">
        <f>SUM(L64)</f>
        <v>0</v>
      </c>
      <c r="M66" s="116"/>
      <c r="N66" s="115" t="s">
        <v>19</v>
      </c>
      <c r="O66" s="119">
        <f>SUM(O64)</f>
        <v>0</v>
      </c>
      <c r="P66" s="117">
        <f>SUM(P64)</f>
        <v>0</v>
      </c>
      <c r="Q66" s="116">
        <v>0</v>
      </c>
      <c r="R66" s="117">
        <v>0</v>
      </c>
    </row>
    <row r="67" spans="1:18" s="4" customFormat="1" ht="12" x14ac:dyDescent="0.2">
      <c r="A67" s="120"/>
      <c r="B67" s="121"/>
      <c r="C67" s="122"/>
      <c r="D67" s="122"/>
      <c r="E67" s="122"/>
      <c r="F67" s="122"/>
      <c r="G67" s="123"/>
      <c r="H67" s="121"/>
      <c r="I67" s="122"/>
      <c r="J67" s="122"/>
      <c r="K67" s="122"/>
      <c r="L67" s="122"/>
      <c r="M67" s="122"/>
      <c r="N67" s="121"/>
      <c r="O67" s="122"/>
      <c r="P67" s="122"/>
      <c r="Q67" s="122"/>
      <c r="R67" s="122"/>
    </row>
    <row r="68" spans="1:18" s="4" customFormat="1" thickBot="1" x14ac:dyDescent="0.25">
      <c r="A68" s="128" t="s">
        <v>43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03"/>
      <c r="Q68" s="103"/>
      <c r="R68" s="103"/>
    </row>
    <row r="69" spans="1:18" s="4" customFormat="1" ht="23.25" thickBot="1" x14ac:dyDescent="0.25">
      <c r="A69" s="110" t="s">
        <v>13</v>
      </c>
      <c r="B69" s="108">
        <v>25732875</v>
      </c>
      <c r="C69" s="111"/>
      <c r="D69" s="108"/>
      <c r="E69" s="111">
        <f>B69</f>
        <v>25732875</v>
      </c>
      <c r="F69" s="108"/>
      <c r="G69" s="112"/>
      <c r="H69" s="108">
        <v>0</v>
      </c>
      <c r="I69" s="111"/>
      <c r="J69" s="108"/>
      <c r="K69" s="111"/>
      <c r="L69" s="108"/>
      <c r="M69" s="111"/>
      <c r="N69" s="108"/>
      <c r="O69" s="111"/>
      <c r="P69" s="108"/>
      <c r="Q69" s="111"/>
      <c r="R69" s="108"/>
    </row>
    <row r="70" spans="1:18" s="4" customFormat="1" thickBot="1" x14ac:dyDescent="0.25">
      <c r="A70" s="107" t="s">
        <v>28</v>
      </c>
      <c r="B70" s="108">
        <f>E69</f>
        <v>25732875</v>
      </c>
      <c r="C70" s="111">
        <v>0</v>
      </c>
      <c r="D70" s="108"/>
      <c r="E70" s="111">
        <f>B70+C70-D70</f>
        <v>25732875</v>
      </c>
      <c r="F70" s="108">
        <v>0</v>
      </c>
      <c r="G70" s="113">
        <v>1</v>
      </c>
      <c r="H70" s="108">
        <v>0</v>
      </c>
      <c r="I70" s="111">
        <v>0</v>
      </c>
      <c r="J70" s="108">
        <v>0</v>
      </c>
      <c r="K70" s="111">
        <v>0</v>
      </c>
      <c r="L70" s="108">
        <v>0</v>
      </c>
      <c r="M70" s="111"/>
      <c r="N70" s="108">
        <v>0</v>
      </c>
      <c r="O70" s="111">
        <v>0</v>
      </c>
      <c r="P70" s="108">
        <v>0</v>
      </c>
      <c r="Q70" s="111">
        <v>0</v>
      </c>
      <c r="R70" s="108">
        <v>0</v>
      </c>
    </row>
    <row r="71" spans="1:18" s="4" customFormat="1" thickBot="1" x14ac:dyDescent="0.25">
      <c r="A71" s="114" t="s">
        <v>20</v>
      </c>
      <c r="B71" s="115" t="s">
        <v>19</v>
      </c>
      <c r="C71" s="116">
        <f>SUM(C70)</f>
        <v>0</v>
      </c>
      <c r="D71" s="117">
        <f>SUM(D70:D70)</f>
        <v>0</v>
      </c>
      <c r="E71" s="116">
        <f>B69+C71-D71</f>
        <v>25732875</v>
      </c>
      <c r="F71" s="117">
        <v>0</v>
      </c>
      <c r="G71" s="118"/>
      <c r="H71" s="115" t="s">
        <v>19</v>
      </c>
      <c r="I71" s="116">
        <f>SUM(I70:I70)</f>
        <v>0</v>
      </c>
      <c r="J71" s="117">
        <f>SUM(J70:J70)</f>
        <v>0</v>
      </c>
      <c r="K71" s="116">
        <f>SUM(K70)</f>
        <v>0</v>
      </c>
      <c r="L71" s="117">
        <f>SUM(L70)</f>
        <v>0</v>
      </c>
      <c r="M71" s="116"/>
      <c r="N71" s="115" t="s">
        <v>19</v>
      </c>
      <c r="O71" s="119">
        <f>SUM(O70)</f>
        <v>0</v>
      </c>
      <c r="P71" s="117">
        <f>SUM(P70)</f>
        <v>0</v>
      </c>
      <c r="Q71" s="116">
        <v>0</v>
      </c>
      <c r="R71" s="117">
        <v>0</v>
      </c>
    </row>
    <row r="72" spans="1:18" s="4" customFormat="1" ht="12" x14ac:dyDescent="0.2">
      <c r="A72" s="120"/>
      <c r="B72" s="121"/>
      <c r="C72" s="122"/>
      <c r="D72" s="122"/>
      <c r="E72" s="122"/>
      <c r="F72" s="122"/>
      <c r="G72" s="123"/>
      <c r="H72" s="121"/>
      <c r="I72" s="122"/>
      <c r="J72" s="122"/>
      <c r="K72" s="122"/>
      <c r="L72" s="122"/>
      <c r="M72" s="122"/>
      <c r="N72" s="121"/>
      <c r="O72" s="122"/>
      <c r="P72" s="122"/>
      <c r="Q72" s="122"/>
      <c r="R72" s="122"/>
    </row>
    <row r="73" spans="1:18" s="4" customFormat="1" thickBot="1" x14ac:dyDescent="0.25">
      <c r="A73" s="128" t="s">
        <v>39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03"/>
      <c r="Q73" s="103"/>
      <c r="R73" s="103"/>
    </row>
    <row r="74" spans="1:18" s="4" customFormat="1" ht="23.25" thickBot="1" x14ac:dyDescent="0.25">
      <c r="A74" s="110" t="s">
        <v>13</v>
      </c>
      <c r="B74" s="108">
        <v>0</v>
      </c>
      <c r="C74" s="111"/>
      <c r="D74" s="108"/>
      <c r="E74" s="111">
        <f>B74</f>
        <v>0</v>
      </c>
      <c r="F74" s="108"/>
      <c r="G74" s="112"/>
      <c r="H74" s="108">
        <v>0</v>
      </c>
      <c r="I74" s="111"/>
      <c r="J74" s="108"/>
      <c r="K74" s="111"/>
      <c r="L74" s="108"/>
      <c r="M74" s="111"/>
      <c r="N74" s="108"/>
      <c r="O74" s="111"/>
      <c r="P74" s="108"/>
      <c r="Q74" s="111"/>
      <c r="R74" s="108"/>
    </row>
    <row r="75" spans="1:18" s="4" customFormat="1" thickBot="1" x14ac:dyDescent="0.25">
      <c r="A75" s="107">
        <v>43861</v>
      </c>
      <c r="B75" s="108">
        <f>E74</f>
        <v>0</v>
      </c>
      <c r="C75" s="111">
        <v>49824875</v>
      </c>
      <c r="D75" s="108"/>
      <c r="E75" s="111">
        <f>B75+C75-D75</f>
        <v>49824875</v>
      </c>
      <c r="F75" s="108">
        <v>0</v>
      </c>
      <c r="G75" s="113">
        <v>1</v>
      </c>
      <c r="H75" s="108">
        <v>0</v>
      </c>
      <c r="I75" s="111">
        <v>0</v>
      </c>
      <c r="J75" s="108">
        <v>0</v>
      </c>
      <c r="K75" s="111">
        <v>0</v>
      </c>
      <c r="L75" s="108">
        <v>0</v>
      </c>
      <c r="M75" s="111"/>
      <c r="N75" s="108">
        <v>0</v>
      </c>
      <c r="O75" s="111">
        <v>0</v>
      </c>
      <c r="P75" s="108">
        <v>0</v>
      </c>
      <c r="Q75" s="111">
        <v>0</v>
      </c>
      <c r="R75" s="108">
        <v>0</v>
      </c>
    </row>
    <row r="76" spans="1:18" s="4" customFormat="1" thickBot="1" x14ac:dyDescent="0.25">
      <c r="A76" s="114" t="s">
        <v>20</v>
      </c>
      <c r="B76" s="115" t="s">
        <v>19</v>
      </c>
      <c r="C76" s="116">
        <f>SUM(C75)</f>
        <v>49824875</v>
      </c>
      <c r="D76" s="117">
        <f>SUM(D75:D75)</f>
        <v>0</v>
      </c>
      <c r="E76" s="116">
        <f>B74+C76-D76</f>
        <v>49824875</v>
      </c>
      <c r="F76" s="117">
        <v>0</v>
      </c>
      <c r="G76" s="118"/>
      <c r="H76" s="115" t="s">
        <v>19</v>
      </c>
      <c r="I76" s="116">
        <f>SUM(I75:I75)</f>
        <v>0</v>
      </c>
      <c r="J76" s="117">
        <f>SUM(J75:J75)</f>
        <v>0</v>
      </c>
      <c r="K76" s="116">
        <f>SUM(K75)</f>
        <v>0</v>
      </c>
      <c r="L76" s="117">
        <f>SUM(L75)</f>
        <v>0</v>
      </c>
      <c r="M76" s="116"/>
      <c r="N76" s="115" t="s">
        <v>19</v>
      </c>
      <c r="O76" s="119">
        <f>SUM(O75)</f>
        <v>0</v>
      </c>
      <c r="P76" s="117">
        <f>SUM(P75)</f>
        <v>0</v>
      </c>
      <c r="Q76" s="116">
        <v>0</v>
      </c>
      <c r="R76" s="117">
        <v>0</v>
      </c>
    </row>
    <row r="77" spans="1:18" s="4" customFormat="1" ht="11.25" customHeight="1" x14ac:dyDescent="0.2">
      <c r="A77" s="120"/>
      <c r="B77" s="121"/>
      <c r="C77" s="122"/>
      <c r="D77" s="122"/>
      <c r="E77" s="122"/>
      <c r="F77" s="122"/>
      <c r="G77" s="123"/>
      <c r="H77" s="121"/>
      <c r="I77" s="122"/>
      <c r="J77" s="122"/>
      <c r="K77" s="122"/>
      <c r="L77" s="122"/>
      <c r="M77" s="122"/>
      <c r="N77" s="121"/>
      <c r="O77" s="122"/>
      <c r="P77" s="122"/>
      <c r="Q77" s="122"/>
      <c r="R77" s="122"/>
    </row>
    <row r="78" spans="1:18" s="4" customFormat="1" thickBot="1" x14ac:dyDescent="0.25">
      <c r="A78" s="42"/>
      <c r="B78" s="42" t="s">
        <v>16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s="4" customFormat="1" ht="23.25" thickBot="1" x14ac:dyDescent="0.25">
      <c r="A79" s="32" t="s">
        <v>13</v>
      </c>
      <c r="B79" s="33">
        <f>B69+B63+B58+B53+B47+B40+B34</f>
        <v>84650500</v>
      </c>
      <c r="C79" s="34"/>
      <c r="D79" s="33"/>
      <c r="E79" s="34">
        <f>B79</f>
        <v>84650500</v>
      </c>
      <c r="F79" s="33"/>
      <c r="G79" s="34"/>
      <c r="H79" s="33">
        <v>0</v>
      </c>
      <c r="I79" s="65"/>
      <c r="J79" s="33"/>
      <c r="K79" s="34"/>
      <c r="L79" s="33"/>
      <c r="M79" s="34"/>
      <c r="N79" s="33"/>
      <c r="O79" s="34"/>
      <c r="P79" s="33"/>
      <c r="Q79" s="34"/>
      <c r="R79" s="33"/>
    </row>
    <row r="80" spans="1:18" s="5" customFormat="1" thickBot="1" x14ac:dyDescent="0.25">
      <c r="A80" s="32" t="s">
        <v>28</v>
      </c>
      <c r="B80" s="33">
        <f>B70+B64+B59+B54+B48+B41+B35</f>
        <v>84650500</v>
      </c>
      <c r="C80" s="33">
        <f>C70+C64+C59+C54+C48+C41+C35+C42+C75</f>
        <v>49824875</v>
      </c>
      <c r="D80" s="33">
        <f>D70+D64+D59+D54+D48+D41+D35+D42+D75</f>
        <v>49824875</v>
      </c>
      <c r="E80" s="34">
        <f t="shared" ref="E80:E85" si="7">B80+C80-D80</f>
        <v>84650500</v>
      </c>
      <c r="F80" s="33">
        <v>0</v>
      </c>
      <c r="G80" s="34"/>
      <c r="H80" s="33">
        <v>0</v>
      </c>
      <c r="I80" s="33">
        <f>I70+I64+I59+I54+I48+I41+I35+I42+I75</f>
        <v>0</v>
      </c>
      <c r="J80" s="33">
        <f>J70+J64+J59+J54+J48+J41+J35+J42+J75</f>
        <v>0</v>
      </c>
      <c r="K80" s="34">
        <v>0</v>
      </c>
      <c r="L80" s="33">
        <v>0</v>
      </c>
      <c r="M80" s="34"/>
      <c r="N80" s="33">
        <v>0</v>
      </c>
      <c r="O80" s="34">
        <v>0</v>
      </c>
      <c r="P80" s="33">
        <v>0</v>
      </c>
      <c r="Q80" s="34">
        <v>0</v>
      </c>
      <c r="R80" s="33">
        <v>0</v>
      </c>
    </row>
    <row r="81" spans="1:18" s="5" customFormat="1" thickBot="1" x14ac:dyDescent="0.25">
      <c r="A81" s="32" t="s">
        <v>40</v>
      </c>
      <c r="B81" s="33">
        <f>E80</f>
        <v>84650500</v>
      </c>
      <c r="C81" s="33">
        <f>C36</f>
        <v>0</v>
      </c>
      <c r="D81" s="33">
        <f>D36</f>
        <v>0</v>
      </c>
      <c r="E81" s="34">
        <f t="shared" si="7"/>
        <v>84650500</v>
      </c>
      <c r="F81" s="33">
        <v>0</v>
      </c>
      <c r="G81" s="34"/>
      <c r="H81" s="33">
        <v>0</v>
      </c>
      <c r="I81" s="33">
        <f>I36</f>
        <v>705667.77</v>
      </c>
      <c r="J81" s="33">
        <f>J36</f>
        <v>705667.77</v>
      </c>
      <c r="K81" s="34">
        <v>0</v>
      </c>
      <c r="L81" s="33">
        <v>0</v>
      </c>
      <c r="M81" s="34"/>
      <c r="N81" s="33">
        <v>0</v>
      </c>
      <c r="O81" s="34">
        <v>0</v>
      </c>
      <c r="P81" s="33">
        <v>0</v>
      </c>
      <c r="Q81" s="34">
        <v>0</v>
      </c>
      <c r="R81" s="33">
        <v>0</v>
      </c>
    </row>
    <row r="82" spans="1:18" s="5" customFormat="1" thickBot="1" x14ac:dyDescent="0.25">
      <c r="A82" s="32" t="s">
        <v>41</v>
      </c>
      <c r="B82" s="33">
        <f>E81</f>
        <v>84650500</v>
      </c>
      <c r="C82" s="33">
        <f>C37</f>
        <v>0</v>
      </c>
      <c r="D82" s="33">
        <v>0</v>
      </c>
      <c r="E82" s="34">
        <f t="shared" si="7"/>
        <v>84650500</v>
      </c>
      <c r="F82" s="33">
        <v>0</v>
      </c>
      <c r="G82" s="34"/>
      <c r="H82" s="33">
        <v>0</v>
      </c>
      <c r="I82" s="33">
        <f>I65+I64</f>
        <v>90869.64</v>
      </c>
      <c r="J82" s="33">
        <f>J65+J64</f>
        <v>90869.64</v>
      </c>
      <c r="K82" s="34">
        <v>0</v>
      </c>
      <c r="L82" s="33">
        <v>0</v>
      </c>
      <c r="M82" s="34"/>
      <c r="N82" s="33">
        <v>0</v>
      </c>
      <c r="O82" s="34">
        <v>0</v>
      </c>
      <c r="P82" s="33">
        <v>0</v>
      </c>
      <c r="Q82" s="34">
        <v>0</v>
      </c>
      <c r="R82" s="33">
        <v>0</v>
      </c>
    </row>
    <row r="83" spans="1:18" s="5" customFormat="1" thickBot="1" x14ac:dyDescent="0.25">
      <c r="A83" s="32" t="s">
        <v>44</v>
      </c>
      <c r="B83" s="33">
        <f>E82</f>
        <v>84650500</v>
      </c>
      <c r="C83" s="33">
        <f>C38</f>
        <v>0</v>
      </c>
      <c r="D83" s="33">
        <v>0</v>
      </c>
      <c r="E83" s="34">
        <f t="shared" si="7"/>
        <v>84650500</v>
      </c>
      <c r="F83" s="33">
        <v>0</v>
      </c>
      <c r="G83" s="34"/>
      <c r="H83" s="33">
        <v>0</v>
      </c>
      <c r="I83" s="33">
        <f>I43</f>
        <v>1461879.63</v>
      </c>
      <c r="J83" s="33">
        <f>I83</f>
        <v>1461879.63</v>
      </c>
      <c r="K83" s="34">
        <v>0</v>
      </c>
      <c r="L83" s="33">
        <v>0</v>
      </c>
      <c r="M83" s="34"/>
      <c r="N83" s="33">
        <v>0</v>
      </c>
      <c r="O83" s="34">
        <v>0</v>
      </c>
      <c r="P83" s="33">
        <v>0</v>
      </c>
      <c r="Q83" s="34">
        <v>0</v>
      </c>
      <c r="R83" s="33">
        <v>0</v>
      </c>
    </row>
    <row r="84" spans="1:18" s="5" customFormat="1" thickBot="1" x14ac:dyDescent="0.25">
      <c r="A84" s="32" t="s">
        <v>45</v>
      </c>
      <c r="B84" s="33">
        <f>E83</f>
        <v>84650500</v>
      </c>
      <c r="C84" s="33">
        <f>C39</f>
        <v>0</v>
      </c>
      <c r="D84" s="33">
        <v>0</v>
      </c>
      <c r="E84" s="34">
        <f t="shared" si="7"/>
        <v>84650500</v>
      </c>
      <c r="F84" s="33">
        <v>0</v>
      </c>
      <c r="G84" s="34"/>
      <c r="H84" s="33">
        <v>0</v>
      </c>
      <c r="I84" s="33">
        <f>I49</f>
        <v>716438.82</v>
      </c>
      <c r="J84" s="33">
        <f>I84</f>
        <v>716438.82</v>
      </c>
      <c r="K84" s="34">
        <v>0</v>
      </c>
      <c r="L84" s="33">
        <v>0</v>
      </c>
      <c r="M84" s="34"/>
      <c r="N84" s="33">
        <v>0</v>
      </c>
      <c r="O84" s="34">
        <v>0</v>
      </c>
      <c r="P84" s="33">
        <v>0</v>
      </c>
      <c r="Q84" s="34">
        <v>0</v>
      </c>
      <c r="R84" s="33">
        <v>0</v>
      </c>
    </row>
    <row r="85" spans="1:18" s="5" customFormat="1" thickBot="1" x14ac:dyDescent="0.25">
      <c r="A85" s="32" t="s">
        <v>46</v>
      </c>
      <c r="B85" s="33">
        <f>E84</f>
        <v>84650500</v>
      </c>
      <c r="C85" s="33">
        <f>C40</f>
        <v>0</v>
      </c>
      <c r="D85" s="33">
        <v>0</v>
      </c>
      <c r="E85" s="34">
        <f t="shared" si="7"/>
        <v>84650500</v>
      </c>
      <c r="F85" s="33">
        <v>0</v>
      </c>
      <c r="G85" s="34"/>
      <c r="H85" s="33">
        <v>0</v>
      </c>
      <c r="I85" s="33">
        <v>0</v>
      </c>
      <c r="J85" s="33">
        <f>I85</f>
        <v>0</v>
      </c>
      <c r="K85" s="34">
        <v>0</v>
      </c>
      <c r="L85" s="33">
        <v>0</v>
      </c>
      <c r="M85" s="34"/>
      <c r="N85" s="33">
        <v>0</v>
      </c>
      <c r="O85" s="34">
        <v>0</v>
      </c>
      <c r="P85" s="33">
        <v>0</v>
      </c>
      <c r="Q85" s="34">
        <v>0</v>
      </c>
      <c r="R85" s="33">
        <v>0</v>
      </c>
    </row>
    <row r="86" spans="1:18" s="4" customFormat="1" thickBot="1" x14ac:dyDescent="0.25">
      <c r="A86" s="43" t="s">
        <v>20</v>
      </c>
      <c r="B86" s="49" t="s">
        <v>19</v>
      </c>
      <c r="C86" s="90">
        <f>SUM(C80:C81)</f>
        <v>49824875</v>
      </c>
      <c r="D86" s="91">
        <f>SUM(D80:D81)</f>
        <v>49824875</v>
      </c>
      <c r="E86" s="41">
        <f>B79+C86-D86</f>
        <v>84650500</v>
      </c>
      <c r="F86" s="37">
        <v>0</v>
      </c>
      <c r="G86" s="50"/>
      <c r="H86" s="49" t="s">
        <v>19</v>
      </c>
      <c r="I86" s="40">
        <f>SUM(I80:I85)</f>
        <v>2974855.86</v>
      </c>
      <c r="J86" s="37">
        <f>SUM(J80:J85)</f>
        <v>2974855.86</v>
      </c>
      <c r="K86" s="41">
        <v>0</v>
      </c>
      <c r="L86" s="37">
        <v>0</v>
      </c>
      <c r="M86" s="50"/>
      <c r="N86" s="49" t="s">
        <v>19</v>
      </c>
      <c r="O86" s="40">
        <f>SUM(O80:O80)</f>
        <v>0</v>
      </c>
      <c r="P86" s="37">
        <f>SUM(P80:P80)</f>
        <v>0</v>
      </c>
      <c r="Q86" s="41">
        <v>0</v>
      </c>
      <c r="R86" s="37">
        <v>0</v>
      </c>
    </row>
    <row r="87" spans="1:18" s="4" customFormat="1" ht="45.75" thickBot="1" x14ac:dyDescent="0.25">
      <c r="A87" s="45" t="s">
        <v>29</v>
      </c>
      <c r="B87" s="46" t="s">
        <v>19</v>
      </c>
      <c r="C87" s="47"/>
      <c r="D87" s="35"/>
      <c r="E87" s="47"/>
      <c r="F87" s="48"/>
      <c r="G87" s="47"/>
      <c r="H87" s="46" t="s">
        <v>19</v>
      </c>
      <c r="I87" s="47"/>
      <c r="J87" s="48"/>
      <c r="K87" s="47"/>
      <c r="L87" s="48"/>
      <c r="M87" s="47"/>
      <c r="N87" s="46" t="s">
        <v>19</v>
      </c>
      <c r="O87" s="47"/>
      <c r="P87" s="48"/>
      <c r="Q87" s="47"/>
      <c r="R87" s="48"/>
    </row>
    <row r="88" spans="1:18" s="4" customFormat="1" ht="12" x14ac:dyDescent="0.2">
      <c r="A88" s="9"/>
      <c r="B88" s="11" t="s">
        <v>23</v>
      </c>
      <c r="C88" s="9"/>
      <c r="D88" s="3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s="4" customFormat="1" thickBot="1" x14ac:dyDescent="0.25">
      <c r="A89" s="42"/>
      <c r="B89" s="42" t="s">
        <v>18</v>
      </c>
      <c r="C89" s="9"/>
      <c r="D89" s="6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s="4" customFormat="1" ht="23.25" thickBot="1" x14ac:dyDescent="0.25">
      <c r="A90" s="92" t="s">
        <v>13</v>
      </c>
      <c r="B90" s="93">
        <v>0</v>
      </c>
      <c r="C90" s="79"/>
      <c r="D90" s="94"/>
      <c r="E90" s="79"/>
      <c r="F90" s="79"/>
      <c r="G90" s="79"/>
      <c r="H90" s="79">
        <v>0</v>
      </c>
      <c r="I90" s="79"/>
      <c r="J90" s="79"/>
      <c r="K90" s="79"/>
      <c r="L90" s="79"/>
      <c r="M90" s="79"/>
      <c r="N90" s="79">
        <v>0</v>
      </c>
      <c r="O90" s="79"/>
      <c r="P90" s="79"/>
      <c r="Q90" s="80"/>
      <c r="R90" s="56"/>
    </row>
    <row r="91" spans="1:18" s="5" customFormat="1" thickBot="1" x14ac:dyDescent="0.25">
      <c r="A91" s="92" t="s">
        <v>28</v>
      </c>
      <c r="B91" s="93">
        <v>0</v>
      </c>
      <c r="C91" s="79">
        <v>0</v>
      </c>
      <c r="D91" s="94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/>
      <c r="N91" s="79">
        <v>0</v>
      </c>
      <c r="O91" s="79">
        <v>0</v>
      </c>
      <c r="P91" s="79">
        <v>0</v>
      </c>
      <c r="Q91" s="80">
        <v>0</v>
      </c>
      <c r="R91" s="56">
        <v>0</v>
      </c>
    </row>
    <row r="92" spans="1:18" s="5" customFormat="1" thickBot="1" x14ac:dyDescent="0.25">
      <c r="A92" s="92" t="s">
        <v>40</v>
      </c>
      <c r="B92" s="93">
        <v>0</v>
      </c>
      <c r="C92" s="79">
        <v>0</v>
      </c>
      <c r="D92" s="94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/>
      <c r="N92" s="79">
        <v>0</v>
      </c>
      <c r="O92" s="79">
        <v>0</v>
      </c>
      <c r="P92" s="79">
        <v>0</v>
      </c>
      <c r="Q92" s="80">
        <v>0</v>
      </c>
      <c r="R92" s="56">
        <v>0</v>
      </c>
    </row>
    <row r="93" spans="1:18" s="5" customFormat="1" thickBot="1" x14ac:dyDescent="0.25">
      <c r="A93" s="92" t="s">
        <v>41</v>
      </c>
      <c r="B93" s="93">
        <v>0</v>
      </c>
      <c r="C93" s="79">
        <v>0</v>
      </c>
      <c r="D93" s="94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/>
      <c r="N93" s="79">
        <v>0</v>
      </c>
      <c r="O93" s="79">
        <v>0</v>
      </c>
      <c r="P93" s="79">
        <v>0</v>
      </c>
      <c r="Q93" s="80">
        <v>0</v>
      </c>
      <c r="R93" s="56">
        <v>0</v>
      </c>
    </row>
    <row r="94" spans="1:18" s="5" customFormat="1" thickBot="1" x14ac:dyDescent="0.25">
      <c r="A94" s="92" t="s">
        <v>44</v>
      </c>
      <c r="B94" s="93">
        <v>0</v>
      </c>
      <c r="C94" s="79">
        <v>0</v>
      </c>
      <c r="D94" s="94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/>
      <c r="N94" s="79">
        <v>0</v>
      </c>
      <c r="O94" s="79">
        <v>0</v>
      </c>
      <c r="P94" s="79">
        <v>0</v>
      </c>
      <c r="Q94" s="80">
        <v>0</v>
      </c>
      <c r="R94" s="56">
        <v>0</v>
      </c>
    </row>
    <row r="95" spans="1:18" s="5" customFormat="1" thickBot="1" x14ac:dyDescent="0.25">
      <c r="A95" s="92" t="s">
        <v>45</v>
      </c>
      <c r="B95" s="93">
        <v>0</v>
      </c>
      <c r="C95" s="79">
        <v>0</v>
      </c>
      <c r="D95" s="94">
        <v>0</v>
      </c>
      <c r="E95" s="79">
        <v>0</v>
      </c>
      <c r="F95" s="79">
        <v>0</v>
      </c>
      <c r="G95" s="79"/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/>
      <c r="N95" s="79">
        <v>0</v>
      </c>
      <c r="O95" s="79">
        <v>0</v>
      </c>
      <c r="P95" s="79">
        <v>0</v>
      </c>
      <c r="Q95" s="80">
        <v>0</v>
      </c>
      <c r="R95" s="56">
        <v>0</v>
      </c>
    </row>
    <row r="96" spans="1:18" s="5" customFormat="1" thickBot="1" x14ac:dyDescent="0.25">
      <c r="A96" s="92" t="s">
        <v>46</v>
      </c>
      <c r="B96" s="93">
        <v>0</v>
      </c>
      <c r="C96" s="79">
        <v>0</v>
      </c>
      <c r="D96" s="94">
        <v>0</v>
      </c>
      <c r="E96" s="79">
        <v>0</v>
      </c>
      <c r="F96" s="79">
        <v>0</v>
      </c>
      <c r="G96" s="79"/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/>
      <c r="N96" s="79">
        <v>0</v>
      </c>
      <c r="O96" s="79">
        <v>0</v>
      </c>
      <c r="P96" s="79">
        <v>0</v>
      </c>
      <c r="Q96" s="80">
        <v>0</v>
      </c>
      <c r="R96" s="56">
        <v>0</v>
      </c>
    </row>
    <row r="97" spans="1:18" s="4" customFormat="1" thickBot="1" x14ac:dyDescent="0.25">
      <c r="A97" s="43" t="s">
        <v>20</v>
      </c>
      <c r="B97" s="95" t="s">
        <v>19</v>
      </c>
      <c r="C97" s="53">
        <f>SUM(C91:C91)</f>
        <v>0</v>
      </c>
      <c r="D97" s="79">
        <f>SUM(D91:D91)</f>
        <v>0</v>
      </c>
      <c r="E97" s="53">
        <f>B90+C97-D97</f>
        <v>0</v>
      </c>
      <c r="F97" s="53">
        <v>0</v>
      </c>
      <c r="G97" s="75"/>
      <c r="H97" s="74" t="s">
        <v>19</v>
      </c>
      <c r="I97" s="53">
        <f>SUM(I91:I91)</f>
        <v>0</v>
      </c>
      <c r="J97" s="53">
        <f>SUM(J91:J91)</f>
        <v>0</v>
      </c>
      <c r="K97" s="53">
        <v>0</v>
      </c>
      <c r="L97" s="53">
        <v>0</v>
      </c>
      <c r="M97" s="75"/>
      <c r="N97" s="74" t="s">
        <v>19</v>
      </c>
      <c r="O97" s="53">
        <v>0</v>
      </c>
      <c r="P97" s="53">
        <v>0</v>
      </c>
      <c r="Q97" s="73">
        <v>0</v>
      </c>
      <c r="R97" s="64">
        <v>0</v>
      </c>
    </row>
    <row r="98" spans="1:18" s="4" customFormat="1" ht="45.75" thickBot="1" x14ac:dyDescent="0.25">
      <c r="A98" s="96" t="s">
        <v>29</v>
      </c>
      <c r="B98" s="97" t="s">
        <v>19</v>
      </c>
      <c r="C98" s="98"/>
      <c r="D98" s="99">
        <v>0</v>
      </c>
      <c r="E98" s="98"/>
      <c r="F98" s="98"/>
      <c r="G98" s="98"/>
      <c r="H98" s="97" t="s">
        <v>19</v>
      </c>
      <c r="I98" s="98"/>
      <c r="J98" s="98"/>
      <c r="K98" s="98"/>
      <c r="L98" s="98"/>
      <c r="M98" s="98"/>
      <c r="N98" s="97" t="s">
        <v>19</v>
      </c>
      <c r="O98" s="98"/>
      <c r="P98" s="98"/>
      <c r="Q98" s="100"/>
      <c r="R98" s="101"/>
    </row>
    <row r="99" spans="1:18" s="4" customFormat="1" thickBot="1" x14ac:dyDescent="0.25">
      <c r="A99" s="42"/>
      <c r="B99" s="51" t="s">
        <v>24</v>
      </c>
      <c r="C99" s="9"/>
      <c r="D99" s="3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4" customFormat="1" ht="23.25" thickBot="1" x14ac:dyDescent="0.25">
      <c r="A100" s="32" t="s">
        <v>13</v>
      </c>
      <c r="B100" s="33">
        <f>B79+B21</f>
        <v>101143500</v>
      </c>
      <c r="C100" s="33"/>
      <c r="D100" s="101"/>
      <c r="E100" s="34"/>
      <c r="F100" s="33"/>
      <c r="G100" s="34"/>
      <c r="H100" s="65">
        <v>0</v>
      </c>
      <c r="I100" s="33"/>
      <c r="J100" s="63"/>
      <c r="K100" s="34"/>
      <c r="L100" s="33"/>
      <c r="M100" s="34"/>
      <c r="N100" s="33">
        <v>0</v>
      </c>
      <c r="O100" s="34"/>
      <c r="P100" s="33"/>
      <c r="Q100" s="34"/>
      <c r="R100" s="33"/>
    </row>
    <row r="101" spans="1:18" s="7" customFormat="1" thickBot="1" x14ac:dyDescent="0.25">
      <c r="A101" s="33" t="str">
        <f t="shared" ref="A101:A106" si="8">A22</f>
        <v>январь</v>
      </c>
      <c r="B101" s="33">
        <f t="shared" ref="B101:B106" si="9">B22+B80</f>
        <v>101143500</v>
      </c>
      <c r="C101" s="33">
        <f t="shared" ref="C101:C106" si="10">C22+C80+C91</f>
        <v>49824875</v>
      </c>
      <c r="D101" s="63">
        <f>D22+D80+D98</f>
        <v>49991875</v>
      </c>
      <c r="E101" s="33">
        <f t="shared" ref="E101:E106" si="11">B101+C101-D101</f>
        <v>100976500</v>
      </c>
      <c r="F101" s="34">
        <f t="shared" ref="F101:H106" si="12">F22</f>
        <v>0</v>
      </c>
      <c r="G101" s="33">
        <f t="shared" si="12"/>
        <v>7.75</v>
      </c>
      <c r="H101" s="34">
        <f t="shared" si="12"/>
        <v>0</v>
      </c>
      <c r="I101" s="33">
        <f>I22+I80+I97</f>
        <v>0</v>
      </c>
      <c r="J101" s="63">
        <f t="shared" ref="J101:J106" si="13">I101</f>
        <v>0</v>
      </c>
      <c r="K101" s="33">
        <f t="shared" ref="K101:R106" si="14">K22</f>
        <v>0</v>
      </c>
      <c r="L101" s="34">
        <f t="shared" si="14"/>
        <v>0</v>
      </c>
      <c r="M101" s="33">
        <f t="shared" si="14"/>
        <v>0</v>
      </c>
      <c r="N101" s="34">
        <f t="shared" si="14"/>
        <v>0</v>
      </c>
      <c r="O101" s="33">
        <f t="shared" si="14"/>
        <v>0</v>
      </c>
      <c r="P101" s="34">
        <f t="shared" si="14"/>
        <v>0</v>
      </c>
      <c r="Q101" s="33">
        <f t="shared" si="14"/>
        <v>0</v>
      </c>
      <c r="R101" s="33">
        <f t="shared" si="14"/>
        <v>0</v>
      </c>
    </row>
    <row r="102" spans="1:18" s="7" customFormat="1" thickBot="1" x14ac:dyDescent="0.25">
      <c r="A102" s="33" t="str">
        <f t="shared" si="8"/>
        <v>февраль</v>
      </c>
      <c r="B102" s="33">
        <f t="shared" si="9"/>
        <v>100976500</v>
      </c>
      <c r="C102" s="33">
        <f t="shared" si="10"/>
        <v>0</v>
      </c>
      <c r="D102" s="63">
        <f>D23+D81+D99</f>
        <v>167000</v>
      </c>
      <c r="E102" s="33">
        <f t="shared" si="11"/>
        <v>100809500</v>
      </c>
      <c r="F102" s="34">
        <f t="shared" si="12"/>
        <v>0</v>
      </c>
      <c r="G102" s="33">
        <f t="shared" si="12"/>
        <v>7.75</v>
      </c>
      <c r="H102" s="34">
        <f t="shared" si="12"/>
        <v>0</v>
      </c>
      <c r="I102" s="33">
        <f>I23+I81+I98</f>
        <v>813294.73</v>
      </c>
      <c r="J102" s="63">
        <f t="shared" si="13"/>
        <v>813294.73</v>
      </c>
      <c r="K102" s="33">
        <f t="shared" si="14"/>
        <v>0</v>
      </c>
      <c r="L102" s="34">
        <f t="shared" si="14"/>
        <v>0</v>
      </c>
      <c r="M102" s="33">
        <f t="shared" si="14"/>
        <v>0</v>
      </c>
      <c r="N102" s="34">
        <f t="shared" si="14"/>
        <v>0</v>
      </c>
      <c r="O102" s="33">
        <f t="shared" si="14"/>
        <v>0</v>
      </c>
      <c r="P102" s="34">
        <f t="shared" si="14"/>
        <v>0</v>
      </c>
      <c r="Q102" s="33">
        <f t="shared" si="14"/>
        <v>0</v>
      </c>
      <c r="R102" s="33">
        <f t="shared" si="14"/>
        <v>0</v>
      </c>
    </row>
    <row r="103" spans="1:18" s="7" customFormat="1" thickBot="1" x14ac:dyDescent="0.25">
      <c r="A103" s="33" t="str">
        <f t="shared" si="8"/>
        <v>март</v>
      </c>
      <c r="B103" s="33">
        <f t="shared" si="9"/>
        <v>100809500</v>
      </c>
      <c r="C103" s="33">
        <f t="shared" si="10"/>
        <v>0</v>
      </c>
      <c r="D103" s="63">
        <f>D24+D82+D100</f>
        <v>167000</v>
      </c>
      <c r="E103" s="33">
        <f t="shared" si="11"/>
        <v>100642500</v>
      </c>
      <c r="F103" s="34">
        <f t="shared" si="12"/>
        <v>0</v>
      </c>
      <c r="G103" s="33">
        <f t="shared" si="12"/>
        <v>7.75</v>
      </c>
      <c r="H103" s="34">
        <f t="shared" si="12"/>
        <v>0</v>
      </c>
      <c r="I103" s="33">
        <f>I24+I82+I99</f>
        <v>190203.47</v>
      </c>
      <c r="J103" s="63">
        <f t="shared" si="13"/>
        <v>190203.47</v>
      </c>
      <c r="K103" s="33">
        <f t="shared" si="14"/>
        <v>0</v>
      </c>
      <c r="L103" s="34">
        <f t="shared" si="14"/>
        <v>0</v>
      </c>
      <c r="M103" s="33">
        <f t="shared" si="14"/>
        <v>0</v>
      </c>
      <c r="N103" s="34">
        <f t="shared" si="14"/>
        <v>0</v>
      </c>
      <c r="O103" s="33">
        <f t="shared" si="14"/>
        <v>0</v>
      </c>
      <c r="P103" s="34">
        <f t="shared" si="14"/>
        <v>0</v>
      </c>
      <c r="Q103" s="33">
        <f t="shared" si="14"/>
        <v>0</v>
      </c>
      <c r="R103" s="33">
        <f t="shared" si="14"/>
        <v>0</v>
      </c>
    </row>
    <row r="104" spans="1:18" s="7" customFormat="1" thickBot="1" x14ac:dyDescent="0.25">
      <c r="A104" s="33" t="str">
        <f t="shared" si="8"/>
        <v>апрель</v>
      </c>
      <c r="B104" s="33">
        <f t="shared" si="9"/>
        <v>100642500</v>
      </c>
      <c r="C104" s="33">
        <f t="shared" si="10"/>
        <v>0</v>
      </c>
      <c r="D104" s="63">
        <f>D94+D83+D25</f>
        <v>167000</v>
      </c>
      <c r="E104" s="33">
        <f t="shared" si="11"/>
        <v>100475500</v>
      </c>
      <c r="F104" s="34">
        <f t="shared" si="12"/>
        <v>0</v>
      </c>
      <c r="G104" s="33">
        <f t="shared" si="12"/>
        <v>7.75</v>
      </c>
      <c r="H104" s="34">
        <f t="shared" si="12"/>
        <v>0</v>
      </c>
      <c r="I104" s="33">
        <f>I25+I83+I94</f>
        <v>1566925.16</v>
      </c>
      <c r="J104" s="63">
        <f t="shared" si="13"/>
        <v>1566925.16</v>
      </c>
      <c r="K104" s="33">
        <f t="shared" si="14"/>
        <v>0</v>
      </c>
      <c r="L104" s="34">
        <f t="shared" si="14"/>
        <v>0</v>
      </c>
      <c r="M104" s="33">
        <f t="shared" si="14"/>
        <v>0</v>
      </c>
      <c r="N104" s="34">
        <f t="shared" si="14"/>
        <v>0</v>
      </c>
      <c r="O104" s="33">
        <f t="shared" si="14"/>
        <v>0</v>
      </c>
      <c r="P104" s="34">
        <f t="shared" si="14"/>
        <v>0</v>
      </c>
      <c r="Q104" s="33">
        <f t="shared" si="14"/>
        <v>0</v>
      </c>
      <c r="R104" s="33">
        <f t="shared" si="14"/>
        <v>0</v>
      </c>
    </row>
    <row r="105" spans="1:18" s="7" customFormat="1" thickBot="1" x14ac:dyDescent="0.25">
      <c r="A105" s="33" t="str">
        <f t="shared" si="8"/>
        <v>май</v>
      </c>
      <c r="B105" s="33">
        <f t="shared" si="9"/>
        <v>100475500</v>
      </c>
      <c r="C105" s="33">
        <f t="shared" si="10"/>
        <v>0</v>
      </c>
      <c r="D105" s="63">
        <f>D95+D84+D26</f>
        <v>167000</v>
      </c>
      <c r="E105" s="33">
        <f t="shared" si="11"/>
        <v>100308500</v>
      </c>
      <c r="F105" s="34">
        <f t="shared" si="12"/>
        <v>0</v>
      </c>
      <c r="G105" s="33">
        <f t="shared" si="12"/>
        <v>7.75</v>
      </c>
      <c r="H105" s="34">
        <f t="shared" si="12"/>
        <v>0</v>
      </c>
      <c r="I105" s="33">
        <f>I26+I84+I95</f>
        <v>817001.85</v>
      </c>
      <c r="J105" s="63">
        <f t="shared" si="13"/>
        <v>817001.85</v>
      </c>
      <c r="K105" s="33">
        <f t="shared" si="14"/>
        <v>0</v>
      </c>
      <c r="L105" s="34">
        <f t="shared" si="14"/>
        <v>0</v>
      </c>
      <c r="M105" s="33">
        <f t="shared" si="14"/>
        <v>0</v>
      </c>
      <c r="N105" s="34">
        <f t="shared" si="14"/>
        <v>0</v>
      </c>
      <c r="O105" s="33">
        <f t="shared" si="14"/>
        <v>0</v>
      </c>
      <c r="P105" s="34">
        <f t="shared" si="14"/>
        <v>0</v>
      </c>
      <c r="Q105" s="33">
        <f t="shared" si="14"/>
        <v>0</v>
      </c>
      <c r="R105" s="33">
        <f t="shared" si="14"/>
        <v>0</v>
      </c>
    </row>
    <row r="106" spans="1:18" s="7" customFormat="1" thickBot="1" x14ac:dyDescent="0.25">
      <c r="A106" s="33" t="str">
        <f t="shared" si="8"/>
        <v>июнь</v>
      </c>
      <c r="B106" s="33">
        <f t="shared" si="9"/>
        <v>100308500</v>
      </c>
      <c r="C106" s="33">
        <f t="shared" si="10"/>
        <v>0</v>
      </c>
      <c r="D106" s="63">
        <f>D96+D85+D27</f>
        <v>167000</v>
      </c>
      <c r="E106" s="33">
        <f t="shared" si="11"/>
        <v>100141500</v>
      </c>
      <c r="F106" s="34">
        <f t="shared" si="12"/>
        <v>0</v>
      </c>
      <c r="G106" s="33">
        <f t="shared" si="12"/>
        <v>7.75</v>
      </c>
      <c r="H106" s="34">
        <f t="shared" si="12"/>
        <v>0</v>
      </c>
      <c r="I106" s="33">
        <f>I27+I85+I96</f>
        <v>102994.54</v>
      </c>
      <c r="J106" s="63">
        <f t="shared" si="13"/>
        <v>102994.54</v>
      </c>
      <c r="K106" s="33">
        <f t="shared" si="14"/>
        <v>0</v>
      </c>
      <c r="L106" s="34">
        <f t="shared" si="14"/>
        <v>0</v>
      </c>
      <c r="M106" s="33">
        <f t="shared" si="14"/>
        <v>0</v>
      </c>
      <c r="N106" s="34">
        <f t="shared" si="14"/>
        <v>0</v>
      </c>
      <c r="O106" s="33">
        <f t="shared" si="14"/>
        <v>0</v>
      </c>
      <c r="P106" s="34">
        <f t="shared" si="14"/>
        <v>0</v>
      </c>
      <c r="Q106" s="33">
        <f t="shared" si="14"/>
        <v>0</v>
      </c>
      <c r="R106" s="33">
        <f t="shared" si="14"/>
        <v>0</v>
      </c>
    </row>
    <row r="107" spans="1:18" s="4" customFormat="1" thickBot="1" x14ac:dyDescent="0.25">
      <c r="A107" s="43" t="s">
        <v>20</v>
      </c>
      <c r="B107" s="44" t="s">
        <v>19</v>
      </c>
      <c r="C107" s="37">
        <f>SUM(C101:C106)</f>
        <v>49824875</v>
      </c>
      <c r="D107" s="64">
        <f>SUM(D101:D106)</f>
        <v>50826875</v>
      </c>
      <c r="E107" s="41">
        <f>B100+C107-D107</f>
        <v>100141500</v>
      </c>
      <c r="F107" s="37">
        <v>0</v>
      </c>
      <c r="G107" s="41"/>
      <c r="H107" s="66" t="s">
        <v>19</v>
      </c>
      <c r="I107" s="37">
        <f>SUM(I101:I106)</f>
        <v>3490419.75</v>
      </c>
      <c r="J107" s="64">
        <f>SUM(J101:J106)</f>
        <v>3490419.75</v>
      </c>
      <c r="K107" s="52">
        <f>K101</f>
        <v>0</v>
      </c>
      <c r="L107" s="53">
        <f>L101</f>
        <v>0</v>
      </c>
      <c r="M107" s="41"/>
      <c r="N107" s="44" t="s">
        <v>19</v>
      </c>
      <c r="O107" s="41">
        <f>SUM(O101:O101)</f>
        <v>0</v>
      </c>
      <c r="P107" s="37">
        <f>SUM(P101:P101)</f>
        <v>0</v>
      </c>
      <c r="Q107" s="41">
        <v>0</v>
      </c>
      <c r="R107" s="40">
        <v>0</v>
      </c>
    </row>
    <row r="108" spans="1:18" s="4" customFormat="1" ht="27" customHeight="1" thickBot="1" x14ac:dyDescent="0.25">
      <c r="A108" s="45" t="s">
        <v>29</v>
      </c>
      <c r="B108" s="46" t="s">
        <v>19</v>
      </c>
      <c r="C108" s="47"/>
      <c r="D108" s="102"/>
      <c r="E108" s="47"/>
      <c r="F108" s="48"/>
      <c r="G108" s="47"/>
      <c r="H108" s="46" t="s">
        <v>19</v>
      </c>
      <c r="I108" s="47"/>
      <c r="J108" s="48"/>
      <c r="K108" s="47"/>
      <c r="L108" s="48"/>
      <c r="M108" s="47"/>
      <c r="N108" s="46" t="s">
        <v>19</v>
      </c>
      <c r="O108" s="47"/>
      <c r="P108" s="48"/>
      <c r="Q108" s="47"/>
      <c r="R108" s="48"/>
    </row>
    <row r="109" spans="1:18" s="4" customFormat="1" ht="12" x14ac:dyDescent="0.2">
      <c r="A109" s="9"/>
      <c r="B109" s="11" t="s">
        <v>25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4" customFormat="1" thickBot="1" x14ac:dyDescent="0.25">
      <c r="A110" s="42"/>
      <c r="B110" s="42" t="s">
        <v>17</v>
      </c>
      <c r="C110" s="9"/>
      <c r="D110" s="6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4" customFormat="1" ht="23.25" thickBot="1" x14ac:dyDescent="0.25">
      <c r="A111" s="78" t="s">
        <v>13</v>
      </c>
      <c r="B111" s="79">
        <v>0</v>
      </c>
      <c r="C111" s="79"/>
      <c r="D111" s="94"/>
      <c r="E111" s="79"/>
      <c r="F111" s="79"/>
      <c r="G111" s="79"/>
      <c r="H111" s="79">
        <v>0</v>
      </c>
      <c r="I111" s="79"/>
      <c r="J111" s="79"/>
      <c r="K111" s="79"/>
      <c r="L111" s="79"/>
      <c r="M111" s="79"/>
      <c r="N111" s="79">
        <v>0</v>
      </c>
      <c r="O111" s="79"/>
      <c r="P111" s="79"/>
      <c r="Q111" s="79"/>
      <c r="R111" s="80"/>
    </row>
    <row r="112" spans="1:18" s="5" customFormat="1" ht="12" x14ac:dyDescent="0.2">
      <c r="A112" s="76" t="s">
        <v>28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/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/>
      <c r="N112" s="105">
        <v>0</v>
      </c>
      <c r="O112" s="105">
        <v>0</v>
      </c>
      <c r="P112" s="105">
        <v>0</v>
      </c>
      <c r="Q112" s="105">
        <v>0</v>
      </c>
      <c r="R112" s="106">
        <v>0</v>
      </c>
    </row>
    <row r="113" spans="1:256" s="5" customFormat="1" ht="12" x14ac:dyDescent="0.2">
      <c r="A113" s="76" t="s">
        <v>40</v>
      </c>
      <c r="B113" s="105">
        <v>0</v>
      </c>
      <c r="C113" s="105">
        <v>0</v>
      </c>
      <c r="D113" s="105">
        <v>0</v>
      </c>
      <c r="E113" s="105">
        <v>0</v>
      </c>
      <c r="F113" s="105">
        <v>0</v>
      </c>
      <c r="G113" s="105"/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/>
      <c r="N113" s="105">
        <v>0</v>
      </c>
      <c r="O113" s="105">
        <v>0</v>
      </c>
      <c r="P113" s="105">
        <v>0</v>
      </c>
      <c r="Q113" s="105">
        <v>0</v>
      </c>
      <c r="R113" s="106">
        <v>0</v>
      </c>
    </row>
    <row r="114" spans="1:256" s="5" customFormat="1" ht="12" x14ac:dyDescent="0.2">
      <c r="A114" s="76" t="s">
        <v>41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/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/>
      <c r="N114" s="105">
        <v>0</v>
      </c>
      <c r="O114" s="105">
        <v>0</v>
      </c>
      <c r="P114" s="105">
        <v>0</v>
      </c>
      <c r="Q114" s="105">
        <v>0</v>
      </c>
      <c r="R114" s="106">
        <v>0</v>
      </c>
    </row>
    <row r="115" spans="1:256" s="5" customFormat="1" ht="12" x14ac:dyDescent="0.2">
      <c r="A115" s="76" t="s">
        <v>44</v>
      </c>
      <c r="B115" s="105">
        <v>0</v>
      </c>
      <c r="C115" s="105">
        <v>0</v>
      </c>
      <c r="D115" s="105">
        <v>0</v>
      </c>
      <c r="E115" s="105">
        <v>0</v>
      </c>
      <c r="F115" s="105">
        <v>0</v>
      </c>
      <c r="G115" s="105"/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/>
      <c r="N115" s="105">
        <v>0</v>
      </c>
      <c r="O115" s="105">
        <v>0</v>
      </c>
      <c r="P115" s="105">
        <v>0</v>
      </c>
      <c r="Q115" s="105">
        <v>0</v>
      </c>
      <c r="R115" s="106">
        <v>0</v>
      </c>
    </row>
    <row r="116" spans="1:256" s="5" customFormat="1" ht="12" x14ac:dyDescent="0.2">
      <c r="A116" s="76" t="s">
        <v>45</v>
      </c>
      <c r="B116" s="105">
        <v>0</v>
      </c>
      <c r="C116" s="105">
        <v>0</v>
      </c>
      <c r="D116" s="105">
        <v>0</v>
      </c>
      <c r="E116" s="105">
        <v>0</v>
      </c>
      <c r="F116" s="105">
        <v>0</v>
      </c>
      <c r="G116" s="105"/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/>
      <c r="N116" s="105">
        <v>0</v>
      </c>
      <c r="O116" s="105">
        <v>0</v>
      </c>
      <c r="P116" s="105">
        <v>0</v>
      </c>
      <c r="Q116" s="105">
        <v>0</v>
      </c>
      <c r="R116" s="106">
        <v>0</v>
      </c>
    </row>
    <row r="117" spans="1:256" s="5" customFormat="1" thickBot="1" x14ac:dyDescent="0.25">
      <c r="A117" s="76" t="s">
        <v>46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05"/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/>
      <c r="N117" s="105">
        <v>0</v>
      </c>
      <c r="O117" s="105">
        <v>0</v>
      </c>
      <c r="P117" s="105">
        <v>0</v>
      </c>
      <c r="Q117" s="105">
        <v>0</v>
      </c>
      <c r="R117" s="106">
        <v>0</v>
      </c>
    </row>
    <row r="118" spans="1:256" s="6" customFormat="1" thickBot="1" x14ac:dyDescent="0.25">
      <c r="A118" s="71" t="s">
        <v>20</v>
      </c>
      <c r="B118" s="74" t="s">
        <v>19</v>
      </c>
      <c r="C118" s="53">
        <f>SUM(C112:C112)</f>
        <v>0</v>
      </c>
      <c r="D118" s="53">
        <f>SUM(D112:D112)</f>
        <v>0</v>
      </c>
      <c r="E118" s="53">
        <f>B111+C118-D118</f>
        <v>0</v>
      </c>
      <c r="F118" s="53">
        <v>0</v>
      </c>
      <c r="G118" s="75"/>
      <c r="H118" s="74" t="s">
        <v>19</v>
      </c>
      <c r="I118" s="53">
        <f>SUM(I112:I112)</f>
        <v>0</v>
      </c>
      <c r="J118" s="53">
        <f>SUM(J112:J112)</f>
        <v>0</v>
      </c>
      <c r="K118" s="53">
        <v>0</v>
      </c>
      <c r="L118" s="53">
        <v>0</v>
      </c>
      <c r="M118" s="75"/>
      <c r="N118" s="74" t="s">
        <v>19</v>
      </c>
      <c r="O118" s="53">
        <v>0</v>
      </c>
      <c r="P118" s="53">
        <v>0</v>
      </c>
      <c r="Q118" s="53">
        <v>0</v>
      </c>
      <c r="R118" s="73">
        <v>0</v>
      </c>
      <c r="IV118" s="6">
        <f>SUM(C118:IU118)</f>
        <v>0</v>
      </c>
    </row>
    <row r="119" spans="1:256" s="6" customFormat="1" ht="28.5" customHeight="1" thickBot="1" x14ac:dyDescent="0.25">
      <c r="A119" s="96" t="s">
        <v>29</v>
      </c>
      <c r="B119" s="97" t="s">
        <v>19</v>
      </c>
      <c r="C119" s="98"/>
      <c r="D119" s="99"/>
      <c r="E119" s="98"/>
      <c r="F119" s="98"/>
      <c r="G119" s="98"/>
      <c r="H119" s="97" t="s">
        <v>19</v>
      </c>
      <c r="I119" s="98"/>
      <c r="J119" s="98"/>
      <c r="K119" s="98"/>
      <c r="L119" s="98"/>
      <c r="M119" s="98"/>
      <c r="N119" s="97" t="s">
        <v>19</v>
      </c>
      <c r="O119" s="98"/>
      <c r="P119" s="98"/>
      <c r="Q119" s="98"/>
      <c r="R119" s="100"/>
    </row>
    <row r="120" spans="1:256" s="6" customFormat="1" thickBot="1" x14ac:dyDescent="0.25">
      <c r="A120" s="129" t="s">
        <v>26</v>
      </c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1:256" s="6" customFormat="1" ht="23.25" thickBot="1" x14ac:dyDescent="0.25">
      <c r="A121" s="54" t="s">
        <v>13</v>
      </c>
      <c r="B121" s="33">
        <f t="shared" ref="B121:B127" si="15">B100</f>
        <v>101143500</v>
      </c>
      <c r="C121" s="34"/>
      <c r="D121" s="48"/>
      <c r="E121" s="34"/>
      <c r="F121" s="33"/>
      <c r="G121" s="34"/>
      <c r="H121" s="33"/>
      <c r="I121" s="34">
        <v>0</v>
      </c>
      <c r="J121" s="33"/>
      <c r="K121" s="34"/>
      <c r="L121" s="33"/>
      <c r="M121" s="34"/>
      <c r="N121" s="33">
        <v>0</v>
      </c>
      <c r="O121" s="34"/>
      <c r="P121" s="33"/>
      <c r="Q121" s="34"/>
      <c r="R121" s="33"/>
    </row>
    <row r="122" spans="1:256" s="6" customFormat="1" thickBot="1" x14ac:dyDescent="0.25">
      <c r="A122" s="55" t="s">
        <v>15</v>
      </c>
      <c r="B122" s="35">
        <f t="shared" si="15"/>
        <v>101143500</v>
      </c>
      <c r="C122" s="56">
        <f t="shared" ref="C122:F127" si="16">C101</f>
        <v>49824875</v>
      </c>
      <c r="D122" s="56">
        <f t="shared" si="16"/>
        <v>49991875</v>
      </c>
      <c r="E122" s="35">
        <f t="shared" si="16"/>
        <v>100976500</v>
      </c>
      <c r="F122" s="35">
        <f t="shared" si="16"/>
        <v>0</v>
      </c>
      <c r="G122" s="35"/>
      <c r="H122" s="35">
        <f t="shared" ref="H122:L127" si="17">H101</f>
        <v>0</v>
      </c>
      <c r="I122" s="35">
        <f t="shared" si="17"/>
        <v>0</v>
      </c>
      <c r="J122" s="35">
        <f t="shared" si="17"/>
        <v>0</v>
      </c>
      <c r="K122" s="35">
        <f t="shared" si="17"/>
        <v>0</v>
      </c>
      <c r="L122" s="35">
        <f t="shared" si="17"/>
        <v>0</v>
      </c>
      <c r="M122" s="35"/>
      <c r="N122" s="35">
        <f t="shared" ref="N122:R127" si="18">N101</f>
        <v>0</v>
      </c>
      <c r="O122" s="35">
        <f t="shared" si="18"/>
        <v>0</v>
      </c>
      <c r="P122" s="34">
        <f t="shared" si="18"/>
        <v>0</v>
      </c>
      <c r="Q122" s="35">
        <f t="shared" si="18"/>
        <v>0</v>
      </c>
      <c r="R122" s="35">
        <f t="shared" si="18"/>
        <v>0</v>
      </c>
    </row>
    <row r="123" spans="1:256" s="6" customFormat="1" thickBot="1" x14ac:dyDescent="0.25">
      <c r="A123" s="55" t="s">
        <v>40</v>
      </c>
      <c r="B123" s="35">
        <f t="shared" si="15"/>
        <v>100976500</v>
      </c>
      <c r="C123" s="56">
        <f t="shared" si="16"/>
        <v>0</v>
      </c>
      <c r="D123" s="56">
        <f t="shared" si="16"/>
        <v>167000</v>
      </c>
      <c r="E123" s="35">
        <f t="shared" si="16"/>
        <v>100809500</v>
      </c>
      <c r="F123" s="35">
        <f t="shared" si="16"/>
        <v>0</v>
      </c>
      <c r="G123" s="35"/>
      <c r="H123" s="35">
        <f t="shared" si="17"/>
        <v>0</v>
      </c>
      <c r="I123" s="35">
        <f t="shared" si="17"/>
        <v>813294.73</v>
      </c>
      <c r="J123" s="35">
        <f t="shared" si="17"/>
        <v>813294.73</v>
      </c>
      <c r="K123" s="35">
        <f t="shared" si="17"/>
        <v>0</v>
      </c>
      <c r="L123" s="35">
        <f t="shared" si="17"/>
        <v>0</v>
      </c>
      <c r="M123" s="35"/>
      <c r="N123" s="35">
        <f t="shared" si="18"/>
        <v>0</v>
      </c>
      <c r="O123" s="35">
        <f t="shared" si="18"/>
        <v>0</v>
      </c>
      <c r="P123" s="34">
        <f t="shared" si="18"/>
        <v>0</v>
      </c>
      <c r="Q123" s="35">
        <f t="shared" si="18"/>
        <v>0</v>
      </c>
      <c r="R123" s="35">
        <f t="shared" si="18"/>
        <v>0</v>
      </c>
    </row>
    <row r="124" spans="1:256" s="6" customFormat="1" thickBot="1" x14ac:dyDescent="0.25">
      <c r="A124" s="55" t="s">
        <v>41</v>
      </c>
      <c r="B124" s="35">
        <f t="shared" si="15"/>
        <v>100809500</v>
      </c>
      <c r="C124" s="56">
        <f t="shared" si="16"/>
        <v>0</v>
      </c>
      <c r="D124" s="56">
        <f t="shared" si="16"/>
        <v>167000</v>
      </c>
      <c r="E124" s="35">
        <f t="shared" si="16"/>
        <v>100642500</v>
      </c>
      <c r="F124" s="35">
        <f t="shared" si="16"/>
        <v>0</v>
      </c>
      <c r="G124" s="35"/>
      <c r="H124" s="35">
        <f t="shared" si="17"/>
        <v>0</v>
      </c>
      <c r="I124" s="35">
        <f t="shared" si="17"/>
        <v>190203.47</v>
      </c>
      <c r="J124" s="35">
        <f t="shared" si="17"/>
        <v>190203.47</v>
      </c>
      <c r="K124" s="35">
        <f t="shared" si="17"/>
        <v>0</v>
      </c>
      <c r="L124" s="35">
        <f t="shared" si="17"/>
        <v>0</v>
      </c>
      <c r="M124" s="35"/>
      <c r="N124" s="35">
        <f t="shared" si="18"/>
        <v>0</v>
      </c>
      <c r="O124" s="35">
        <f t="shared" si="18"/>
        <v>0</v>
      </c>
      <c r="P124" s="34">
        <f t="shared" si="18"/>
        <v>0</v>
      </c>
      <c r="Q124" s="35">
        <f t="shared" si="18"/>
        <v>0</v>
      </c>
      <c r="R124" s="35">
        <f t="shared" si="18"/>
        <v>0</v>
      </c>
    </row>
    <row r="125" spans="1:256" s="6" customFormat="1" thickBot="1" x14ac:dyDescent="0.25">
      <c r="A125" s="55" t="s">
        <v>44</v>
      </c>
      <c r="B125" s="35">
        <f t="shared" si="15"/>
        <v>100642500</v>
      </c>
      <c r="C125" s="56">
        <f t="shared" si="16"/>
        <v>0</v>
      </c>
      <c r="D125" s="56">
        <f t="shared" si="16"/>
        <v>167000</v>
      </c>
      <c r="E125" s="35">
        <f t="shared" si="16"/>
        <v>100475500</v>
      </c>
      <c r="F125" s="35">
        <f t="shared" si="16"/>
        <v>0</v>
      </c>
      <c r="G125" s="35"/>
      <c r="H125" s="35">
        <f t="shared" si="17"/>
        <v>0</v>
      </c>
      <c r="I125" s="35">
        <f t="shared" si="17"/>
        <v>1566925.16</v>
      </c>
      <c r="J125" s="35">
        <f t="shared" si="17"/>
        <v>1566925.16</v>
      </c>
      <c r="K125" s="35">
        <f t="shared" si="17"/>
        <v>0</v>
      </c>
      <c r="L125" s="35">
        <f t="shared" si="17"/>
        <v>0</v>
      </c>
      <c r="M125" s="35"/>
      <c r="N125" s="35">
        <f t="shared" si="18"/>
        <v>0</v>
      </c>
      <c r="O125" s="35">
        <f t="shared" si="18"/>
        <v>0</v>
      </c>
      <c r="P125" s="34">
        <f t="shared" si="18"/>
        <v>0</v>
      </c>
      <c r="Q125" s="35">
        <f t="shared" si="18"/>
        <v>0</v>
      </c>
      <c r="R125" s="35">
        <f t="shared" si="18"/>
        <v>0</v>
      </c>
    </row>
    <row r="126" spans="1:256" s="6" customFormat="1" thickBot="1" x14ac:dyDescent="0.25">
      <c r="A126" s="55" t="s">
        <v>45</v>
      </c>
      <c r="B126" s="35">
        <f t="shared" si="15"/>
        <v>100475500</v>
      </c>
      <c r="C126" s="56">
        <f t="shared" si="16"/>
        <v>0</v>
      </c>
      <c r="D126" s="56">
        <f t="shared" si="16"/>
        <v>167000</v>
      </c>
      <c r="E126" s="35">
        <f t="shared" si="16"/>
        <v>100308500</v>
      </c>
      <c r="F126" s="35">
        <f t="shared" si="16"/>
        <v>0</v>
      </c>
      <c r="G126" s="35"/>
      <c r="H126" s="35">
        <f t="shared" si="17"/>
        <v>0</v>
      </c>
      <c r="I126" s="35">
        <f t="shared" si="17"/>
        <v>817001.85</v>
      </c>
      <c r="J126" s="35">
        <f t="shared" si="17"/>
        <v>817001.85</v>
      </c>
      <c r="K126" s="35">
        <f t="shared" si="17"/>
        <v>0</v>
      </c>
      <c r="L126" s="35">
        <f t="shared" si="17"/>
        <v>0</v>
      </c>
      <c r="M126" s="35"/>
      <c r="N126" s="35">
        <f t="shared" si="18"/>
        <v>0</v>
      </c>
      <c r="O126" s="35">
        <f t="shared" si="18"/>
        <v>0</v>
      </c>
      <c r="P126" s="34">
        <f t="shared" si="18"/>
        <v>0</v>
      </c>
      <c r="Q126" s="35">
        <f t="shared" si="18"/>
        <v>0</v>
      </c>
      <c r="R126" s="35">
        <f t="shared" si="18"/>
        <v>0</v>
      </c>
    </row>
    <row r="127" spans="1:256" s="6" customFormat="1" thickBot="1" x14ac:dyDescent="0.25">
      <c r="A127" s="55" t="s">
        <v>46</v>
      </c>
      <c r="B127" s="35">
        <f t="shared" si="15"/>
        <v>100308500</v>
      </c>
      <c r="C127" s="56">
        <f t="shared" si="16"/>
        <v>0</v>
      </c>
      <c r="D127" s="56">
        <f t="shared" si="16"/>
        <v>167000</v>
      </c>
      <c r="E127" s="35">
        <f t="shared" si="16"/>
        <v>100141500</v>
      </c>
      <c r="F127" s="35">
        <f t="shared" si="16"/>
        <v>0</v>
      </c>
      <c r="G127" s="35"/>
      <c r="H127" s="35">
        <f t="shared" si="17"/>
        <v>0</v>
      </c>
      <c r="I127" s="35">
        <f t="shared" si="17"/>
        <v>102994.54</v>
      </c>
      <c r="J127" s="35">
        <f t="shared" si="17"/>
        <v>102994.54</v>
      </c>
      <c r="K127" s="35">
        <f t="shared" si="17"/>
        <v>0</v>
      </c>
      <c r="L127" s="35">
        <f t="shared" si="17"/>
        <v>0</v>
      </c>
      <c r="M127" s="35"/>
      <c r="N127" s="35">
        <f t="shared" si="18"/>
        <v>0</v>
      </c>
      <c r="O127" s="35">
        <f t="shared" si="18"/>
        <v>0</v>
      </c>
      <c r="P127" s="34">
        <f t="shared" si="18"/>
        <v>0</v>
      </c>
      <c r="Q127" s="35">
        <f t="shared" si="18"/>
        <v>0</v>
      </c>
      <c r="R127" s="35">
        <f t="shared" si="18"/>
        <v>0</v>
      </c>
    </row>
    <row r="128" spans="1:256" s="3" customFormat="1" ht="16.5" thickBot="1" x14ac:dyDescent="0.3">
      <c r="A128" s="39" t="s">
        <v>36</v>
      </c>
      <c r="B128" s="36" t="s">
        <v>19</v>
      </c>
      <c r="C128" s="38">
        <f>SUM(C122:C127)</f>
        <v>49824875</v>
      </c>
      <c r="D128" s="91">
        <f>SUM(D122:D127)</f>
        <v>50826875</v>
      </c>
      <c r="E128" s="38">
        <f>B121+C128-D128</f>
        <v>100141500</v>
      </c>
      <c r="F128" s="39">
        <f>F122</f>
        <v>0</v>
      </c>
      <c r="G128" s="38"/>
      <c r="H128" s="36" t="s">
        <v>19</v>
      </c>
      <c r="I128" s="38">
        <f>SUM(I121:I127)</f>
        <v>3490419.75</v>
      </c>
      <c r="J128" s="39">
        <f>SUM(J122:J127)</f>
        <v>3490419.75</v>
      </c>
      <c r="K128" s="38">
        <v>0</v>
      </c>
      <c r="L128" s="39">
        <v>0</v>
      </c>
      <c r="M128" s="38"/>
      <c r="N128" s="36" t="s">
        <v>19</v>
      </c>
      <c r="O128" s="38">
        <f>SUM(O122:O122)</f>
        <v>0</v>
      </c>
      <c r="P128" s="37">
        <f>SUM(P122:P122)</f>
        <v>0</v>
      </c>
      <c r="Q128" s="38">
        <v>0</v>
      </c>
      <c r="R128" s="39">
        <v>0</v>
      </c>
    </row>
    <row r="129" spans="1:18" s="68" customFormat="1" ht="46.5" thickBot="1" x14ac:dyDescent="0.3">
      <c r="A129" s="45" t="s">
        <v>29</v>
      </c>
      <c r="B129" s="57" t="s">
        <v>19</v>
      </c>
      <c r="C129" s="58"/>
      <c r="D129" s="35"/>
      <c r="E129" s="58"/>
      <c r="F129" s="59"/>
      <c r="G129" s="58"/>
      <c r="H129" s="57" t="s">
        <v>19</v>
      </c>
      <c r="I129" s="58"/>
      <c r="J129" s="59"/>
      <c r="K129" s="58"/>
      <c r="L129" s="59"/>
      <c r="M129" s="58"/>
      <c r="N129" s="57" t="s">
        <v>19</v>
      </c>
      <c r="O129" s="58"/>
      <c r="P129" s="59"/>
      <c r="Q129" s="58"/>
      <c r="R129" s="59"/>
    </row>
    <row r="130" spans="1:18" ht="16.5" customHeight="1" x14ac:dyDescent="0.2">
      <c r="D130" s="8"/>
    </row>
    <row r="131" spans="1:18" ht="15" x14ac:dyDescent="0.25">
      <c r="A131" s="1"/>
      <c r="D131" s="67"/>
      <c r="E131" s="1"/>
      <c r="F131" s="1"/>
    </row>
  </sheetData>
  <mergeCells count="14">
    <mergeCell ref="A46:O46"/>
    <mergeCell ref="A33:O33"/>
    <mergeCell ref="A52:O52"/>
    <mergeCell ref="A39:O39"/>
    <mergeCell ref="A62:O62"/>
    <mergeCell ref="A73:O73"/>
    <mergeCell ref="A120:R120"/>
    <mergeCell ref="A68:O68"/>
    <mergeCell ref="G1:L1"/>
    <mergeCell ref="G2:L2"/>
    <mergeCell ref="A4:R4"/>
    <mergeCell ref="A20:B20"/>
    <mergeCell ref="A9:R9"/>
    <mergeCell ref="A57:O57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2020-07-03T11:16:51Z</cp:lastPrinted>
  <dcterms:created xsi:type="dcterms:W3CDTF">2007-11-23T10:43:28Z</dcterms:created>
  <dcterms:modified xsi:type="dcterms:W3CDTF">2020-07-08T06:59:59Z</dcterms:modified>
</cp:coreProperties>
</file>