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05" windowWidth="8475" windowHeight="1425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МР'!$A$1:$R$122</definedName>
  </definedNames>
  <calcPr calcId="145621" fullCalcOnLoad="1"/>
</workbook>
</file>

<file path=xl/calcChain.xml><?xml version="1.0" encoding="utf-8"?>
<calcChain xmlns="http://schemas.openxmlformats.org/spreadsheetml/2006/main">
  <c r="R101" i="1" l="1"/>
  <c r="R120" i="1" s="1"/>
  <c r="Q101" i="1"/>
  <c r="Q120" i="1" s="1"/>
  <c r="P101" i="1"/>
  <c r="P120" i="1" s="1"/>
  <c r="O101" i="1"/>
  <c r="O120" i="1" s="1"/>
  <c r="N101" i="1"/>
  <c r="N120" i="1" s="1"/>
  <c r="M101" i="1"/>
  <c r="L101" i="1"/>
  <c r="L120" i="1"/>
  <c r="K101" i="1"/>
  <c r="K120" i="1"/>
  <c r="F101" i="1"/>
  <c r="F120" i="1" s="1"/>
  <c r="A101" i="1"/>
  <c r="I82" i="1"/>
  <c r="J82" i="1" s="1"/>
  <c r="C82" i="1"/>
  <c r="I48" i="1"/>
  <c r="J47" i="1"/>
  <c r="J48" i="1" s="1"/>
  <c r="I25" i="1"/>
  <c r="I101" i="1" s="1"/>
  <c r="H25" i="1"/>
  <c r="H101" i="1" s="1"/>
  <c r="H120" i="1" s="1"/>
  <c r="G25" i="1"/>
  <c r="G101" i="1" s="1"/>
  <c r="D25" i="1"/>
  <c r="D101" i="1" s="1"/>
  <c r="D120" i="1" s="1"/>
  <c r="C25" i="1"/>
  <c r="C101" i="1"/>
  <c r="C120" i="1" s="1"/>
  <c r="D16" i="1"/>
  <c r="I16" i="1"/>
  <c r="J15" i="1"/>
  <c r="J25" i="1" s="1"/>
  <c r="I81" i="1"/>
  <c r="J81" i="1" s="1"/>
  <c r="L119" i="1"/>
  <c r="R100" i="1"/>
  <c r="R119" i="1"/>
  <c r="Q100" i="1"/>
  <c r="Q119" i="1" s="1"/>
  <c r="P100" i="1"/>
  <c r="P119" i="1"/>
  <c r="O100" i="1"/>
  <c r="O119" i="1" s="1"/>
  <c r="N100" i="1"/>
  <c r="N119" i="1"/>
  <c r="M100" i="1"/>
  <c r="L100" i="1"/>
  <c r="K100" i="1"/>
  <c r="K119" i="1"/>
  <c r="F100" i="1"/>
  <c r="F119" i="1" s="1"/>
  <c r="A100" i="1"/>
  <c r="I24" i="1"/>
  <c r="I100" i="1" s="1"/>
  <c r="H24" i="1"/>
  <c r="H100" i="1" s="1"/>
  <c r="H119" i="1" s="1"/>
  <c r="G24" i="1"/>
  <c r="G100" i="1" s="1"/>
  <c r="D24" i="1"/>
  <c r="D100" i="1" s="1"/>
  <c r="D119" i="1" s="1"/>
  <c r="C24" i="1"/>
  <c r="C100" i="1" s="1"/>
  <c r="C119" i="1" s="1"/>
  <c r="J14" i="1"/>
  <c r="J24" i="1" s="1"/>
  <c r="C81" i="1"/>
  <c r="I42" i="1"/>
  <c r="J41" i="1"/>
  <c r="J42" i="1" s="1"/>
  <c r="D42" i="1"/>
  <c r="R99" i="1"/>
  <c r="R118" i="1" s="1"/>
  <c r="Q99" i="1"/>
  <c r="Q118" i="1" s="1"/>
  <c r="P99" i="1"/>
  <c r="P118" i="1" s="1"/>
  <c r="O99" i="1"/>
  <c r="O118" i="1" s="1"/>
  <c r="N99" i="1"/>
  <c r="N118" i="1" s="1"/>
  <c r="M99" i="1"/>
  <c r="L99" i="1"/>
  <c r="L118" i="1" s="1"/>
  <c r="K99" i="1"/>
  <c r="K118" i="1"/>
  <c r="H99" i="1"/>
  <c r="H118" i="1" s="1"/>
  <c r="F99" i="1"/>
  <c r="F118" i="1"/>
  <c r="A99" i="1"/>
  <c r="I80" i="1"/>
  <c r="C64" i="1"/>
  <c r="E64" i="1" s="1"/>
  <c r="J64" i="1"/>
  <c r="I64" i="1"/>
  <c r="J63" i="1"/>
  <c r="J80" i="1" s="1"/>
  <c r="I23" i="1"/>
  <c r="I99" i="1" s="1"/>
  <c r="H23" i="1"/>
  <c r="G23" i="1"/>
  <c r="G99" i="1"/>
  <c r="D23" i="1"/>
  <c r="D99" i="1" s="1"/>
  <c r="D118" i="1" s="1"/>
  <c r="C23" i="1"/>
  <c r="J13" i="1"/>
  <c r="R117" i="1"/>
  <c r="F117" i="1"/>
  <c r="R98" i="1"/>
  <c r="Q98" i="1"/>
  <c r="Q117" i="1"/>
  <c r="P98" i="1"/>
  <c r="P117" i="1" s="1"/>
  <c r="O98" i="1"/>
  <c r="O117" i="1"/>
  <c r="N98" i="1"/>
  <c r="N117" i="1" s="1"/>
  <c r="M98" i="1"/>
  <c r="L98" i="1"/>
  <c r="L117" i="1"/>
  <c r="K98" i="1"/>
  <c r="K117" i="1" s="1"/>
  <c r="H98" i="1"/>
  <c r="H117" i="1"/>
  <c r="F98" i="1"/>
  <c r="A98" i="1"/>
  <c r="I79" i="1"/>
  <c r="D79" i="1"/>
  <c r="C79" i="1"/>
  <c r="J34" i="1"/>
  <c r="J35" i="1" s="1"/>
  <c r="I35" i="1"/>
  <c r="I22" i="1"/>
  <c r="I98" i="1" s="1"/>
  <c r="H22" i="1"/>
  <c r="G22" i="1"/>
  <c r="G98" i="1" s="1"/>
  <c r="D22" i="1"/>
  <c r="D98" i="1" s="1"/>
  <c r="D117" i="1" s="1"/>
  <c r="C22" i="1"/>
  <c r="C98" i="1"/>
  <c r="C117" i="1" s="1"/>
  <c r="J12" i="1"/>
  <c r="J22" i="1"/>
  <c r="J78" i="1"/>
  <c r="I78" i="1"/>
  <c r="I83" i="1"/>
  <c r="C78" i="1"/>
  <c r="D78" i="1"/>
  <c r="D83" i="1" s="1"/>
  <c r="E83" i="1" s="1"/>
  <c r="P74" i="1"/>
  <c r="O74" i="1"/>
  <c r="L74" i="1"/>
  <c r="K74" i="1"/>
  <c r="J74" i="1"/>
  <c r="I74" i="1"/>
  <c r="D74" i="1"/>
  <c r="C74" i="1"/>
  <c r="E74" i="1"/>
  <c r="E72" i="1"/>
  <c r="B73" i="1" s="1"/>
  <c r="E73" i="1" s="1"/>
  <c r="B77" i="1"/>
  <c r="E67" i="1"/>
  <c r="B68" i="1" s="1"/>
  <c r="E61" i="1"/>
  <c r="B62" i="1"/>
  <c r="E62" i="1"/>
  <c r="B63" i="1" s="1"/>
  <c r="E63" i="1" s="1"/>
  <c r="E56" i="1"/>
  <c r="B57" i="1"/>
  <c r="E57" i="1" s="1"/>
  <c r="E51" i="1"/>
  <c r="B52" i="1"/>
  <c r="E52" i="1"/>
  <c r="E45" i="1"/>
  <c r="B46" i="1" s="1"/>
  <c r="E46" i="1" s="1"/>
  <c r="B47" i="1" s="1"/>
  <c r="E47" i="1" s="1"/>
  <c r="E38" i="1"/>
  <c r="B39" i="1"/>
  <c r="E39" i="1"/>
  <c r="B40" i="1" s="1"/>
  <c r="E40" i="1" s="1"/>
  <c r="B41" i="1" s="1"/>
  <c r="E41" i="1" s="1"/>
  <c r="E32" i="1"/>
  <c r="B33" i="1" s="1"/>
  <c r="E33" i="1" s="1"/>
  <c r="B34" i="1" s="1"/>
  <c r="E34" i="1" s="1"/>
  <c r="I21" i="1"/>
  <c r="H21" i="1"/>
  <c r="G21" i="1"/>
  <c r="G97" i="1" s="1"/>
  <c r="D21" i="1"/>
  <c r="D26" i="1"/>
  <c r="C21" i="1"/>
  <c r="C97" i="1" s="1"/>
  <c r="B20" i="1"/>
  <c r="E26" i="1" s="1"/>
  <c r="E10" i="1"/>
  <c r="B11" i="1"/>
  <c r="E11" i="1" s="1"/>
  <c r="B12" i="1" s="1"/>
  <c r="D112" i="1"/>
  <c r="IV112" i="1" s="1"/>
  <c r="C112" i="1"/>
  <c r="D93" i="1"/>
  <c r="C93" i="1"/>
  <c r="D58" i="1"/>
  <c r="D53" i="1"/>
  <c r="D48" i="1"/>
  <c r="D35" i="1"/>
  <c r="P69" i="1"/>
  <c r="O69" i="1"/>
  <c r="L69" i="1"/>
  <c r="K69" i="1"/>
  <c r="J69" i="1"/>
  <c r="I69" i="1"/>
  <c r="D69" i="1"/>
  <c r="E69" i="1" s="1"/>
  <c r="C69" i="1"/>
  <c r="C16" i="1"/>
  <c r="J112" i="1"/>
  <c r="I112" i="1"/>
  <c r="C42" i="1"/>
  <c r="E42" i="1" s="1"/>
  <c r="K42" i="1"/>
  <c r="L42" i="1"/>
  <c r="O42" i="1"/>
  <c r="P42" i="1"/>
  <c r="P64" i="1"/>
  <c r="O64" i="1"/>
  <c r="L64" i="1"/>
  <c r="K64" i="1"/>
  <c r="C35" i="1"/>
  <c r="C80" i="1" s="1"/>
  <c r="C99" i="1" s="1"/>
  <c r="C118" i="1" s="1"/>
  <c r="I53" i="1"/>
  <c r="C53" i="1"/>
  <c r="E53" i="1" s="1"/>
  <c r="C58" i="1"/>
  <c r="E58" i="1" s="1"/>
  <c r="I58" i="1"/>
  <c r="J58" i="1"/>
  <c r="J53" i="1"/>
  <c r="J93" i="1"/>
  <c r="I93" i="1"/>
  <c r="C48" i="1"/>
  <c r="E48" i="1"/>
  <c r="J11" i="1"/>
  <c r="J16" i="1" s="1"/>
  <c r="IV16" i="1" s="1"/>
  <c r="P58" i="1"/>
  <c r="O58" i="1"/>
  <c r="L58" i="1"/>
  <c r="K58" i="1"/>
  <c r="P53" i="1"/>
  <c r="O53" i="1"/>
  <c r="L53" i="1"/>
  <c r="K53" i="1"/>
  <c r="P48" i="1"/>
  <c r="O48" i="1"/>
  <c r="L48" i="1"/>
  <c r="K48" i="1"/>
  <c r="P35" i="1"/>
  <c r="O35" i="1"/>
  <c r="L35" i="1"/>
  <c r="K35" i="1"/>
  <c r="Q97" i="1"/>
  <c r="Q116" i="1"/>
  <c r="O97" i="1"/>
  <c r="O116" i="1" s="1"/>
  <c r="O121" i="1" s="1"/>
  <c r="N97" i="1"/>
  <c r="N116" i="1"/>
  <c r="M97" i="1"/>
  <c r="K97" i="1"/>
  <c r="K116" i="1"/>
  <c r="H97" i="1"/>
  <c r="H116" i="1" s="1"/>
  <c r="A97" i="1"/>
  <c r="L97" i="1"/>
  <c r="L102" i="1"/>
  <c r="R97" i="1"/>
  <c r="R116" i="1" s="1"/>
  <c r="F97" i="1"/>
  <c r="F116" i="1"/>
  <c r="F121" i="1" s="1"/>
  <c r="P97" i="1"/>
  <c r="P116" i="1"/>
  <c r="P121" i="1"/>
  <c r="O83" i="1"/>
  <c r="P83" i="1"/>
  <c r="E93" i="1"/>
  <c r="O102" i="1"/>
  <c r="C26" i="1"/>
  <c r="K102" i="1"/>
  <c r="D97" i="1"/>
  <c r="D116" i="1" s="1"/>
  <c r="D121" i="1" s="1"/>
  <c r="I97" i="1"/>
  <c r="B21" i="1"/>
  <c r="E77" i="1"/>
  <c r="E35" i="1"/>
  <c r="J23" i="1"/>
  <c r="I26" i="1"/>
  <c r="I116" i="1"/>
  <c r="B96" i="1"/>
  <c r="B115" i="1" s="1"/>
  <c r="P102" i="1"/>
  <c r="C83" i="1"/>
  <c r="D64" i="1"/>
  <c r="J97" i="1"/>
  <c r="L116" i="1"/>
  <c r="E112" i="1"/>
  <c r="J116" i="1"/>
  <c r="I118" i="1" l="1"/>
  <c r="J99" i="1"/>
  <c r="J118" i="1" s="1"/>
  <c r="B78" i="1"/>
  <c r="E78" i="1" s="1"/>
  <c r="B79" i="1" s="1"/>
  <c r="E79" i="1" s="1"/>
  <c r="B80" i="1" s="1"/>
  <c r="E80" i="1" s="1"/>
  <c r="B81" i="1" s="1"/>
  <c r="E81" i="1" s="1"/>
  <c r="B82" i="1" s="1"/>
  <c r="E82" i="1" s="1"/>
  <c r="E68" i="1"/>
  <c r="I117" i="1"/>
  <c r="I121" i="1" s="1"/>
  <c r="I102" i="1"/>
  <c r="J98" i="1"/>
  <c r="J117" i="1" s="1"/>
  <c r="J121" i="1" s="1"/>
  <c r="E121" i="1"/>
  <c r="I119" i="1"/>
  <c r="J100" i="1"/>
  <c r="J119" i="1" s="1"/>
  <c r="C116" i="1"/>
  <c r="C121" i="1" s="1"/>
  <c r="C102" i="1"/>
  <c r="B22" i="1"/>
  <c r="E12" i="1"/>
  <c r="B13" i="1" s="1"/>
  <c r="I120" i="1"/>
  <c r="J101" i="1"/>
  <c r="J120" i="1" s="1"/>
  <c r="E21" i="1"/>
  <c r="D102" i="1"/>
  <c r="J21" i="1"/>
  <c r="J26" i="1" s="1"/>
  <c r="J79" i="1"/>
  <c r="J83" i="1" s="1"/>
  <c r="B98" i="1" l="1"/>
  <c r="E22" i="1"/>
  <c r="B97" i="1"/>
  <c r="E102" i="1"/>
  <c r="J102" i="1"/>
  <c r="B23" i="1"/>
  <c r="E13" i="1"/>
  <c r="B14" i="1" s="1"/>
  <c r="B24" i="1" l="1"/>
  <c r="E14" i="1"/>
  <c r="B15" i="1" s="1"/>
  <c r="E97" i="1"/>
  <c r="E116" i="1" s="1"/>
  <c r="B116" i="1"/>
  <c r="E23" i="1"/>
  <c r="B99" i="1"/>
  <c r="B117" i="1"/>
  <c r="E98" i="1"/>
  <c r="E117" i="1" s="1"/>
  <c r="E99" i="1" l="1"/>
  <c r="E118" i="1" s="1"/>
  <c r="B118" i="1"/>
  <c r="E15" i="1"/>
  <c r="B25" i="1"/>
  <c r="E24" i="1"/>
  <c r="B100" i="1"/>
  <c r="B119" i="1" l="1"/>
  <c r="E100" i="1"/>
  <c r="E119" i="1" s="1"/>
  <c r="B101" i="1"/>
  <c r="E25" i="1"/>
  <c r="E101" i="1" l="1"/>
  <c r="E120" i="1" s="1"/>
  <c r="B120" i="1"/>
</calcChain>
</file>

<file path=xl/sharedStrings.xml><?xml version="1.0" encoding="utf-8"?>
<sst xmlns="http://schemas.openxmlformats.org/spreadsheetml/2006/main" count="168" uniqueCount="47">
  <si>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</si>
  <si>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</si>
  <si>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</si>
  <si>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</si>
  <si>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</si>
  <si>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</si>
  <si>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</si>
  <si>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</si>
  <si>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</si>
  <si>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</si>
  <si>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</si>
  <si>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</si>
  <si>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</si>
  <si>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</si>
  <si>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</si>
  <si>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</si>
  <si>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</si>
  <si>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</si>
  <si>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</si>
  <si>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</si>
  <si>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</si>
  <si>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</si>
  <si>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</si>
  <si>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</si>
  <si>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</si>
  <si>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</si>
  <si>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</si>
  <si>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</si>
  <si>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</si>
  <si>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</si>
  <si>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Договор № 02-2-08/17-01  от 17.02.2017г .  Кредитор Департамент финансов Ярославской области   Дата погашения 13.02.2020г.  Вид обеспечения:без обеспечения.</t>
  </si>
  <si>
    <t>Договор № 02-2-08/17-04  от 26.04.2017г .  Кредитор Департамент финансов Ярославской области   Дата погашения 23.04.2020г.  Вид обеспечения:без обеспечения.</t>
  </si>
  <si>
    <t>Договор № 02-2-08/17-13  от 16.08.2017г .  Кредитор Департамент финансов Ярославской области   Дата погашения 13.08.2020г.  Вид обеспечения:без обеспечения.</t>
  </si>
  <si>
    <t>Договор № 02-2-08/17-07  от 26.05.2017г .  Кредитор Департамент финансов Ярославской области   Дата погашения 25.05.2020г.  Вид обеспечения:без обеспечения.</t>
  </si>
  <si>
    <t>Договор № 02-2-08/17-18  от 07.11.2017г .  Кредитор Департамент финансов Ярославской области   Дата погашения 05.11.2020г.  Вид обеспечения:без обеспечения.</t>
  </si>
  <si>
    <t>Муниципальный контракт № 0371300019518000009-0143476-01 от 12.03.2018г Кредитор  АО "«Газпромбанк»"    Дата погашения 10.03.2028г   Вид обеспечения: без обеспечения.</t>
  </si>
  <si>
    <t>итого</t>
  </si>
  <si>
    <t>Угличского муниципального района</t>
  </si>
  <si>
    <t xml:space="preserve"> </t>
  </si>
  <si>
    <t>Договор № 02-2-08/20-01  от 31.01.2020г .  Кредитор Департамент финансов Ярославской области   Дата погашения 30.01.2023г.  Вид обеспечения:без обеспечения.</t>
  </si>
  <si>
    <t>февраль</t>
  </si>
  <si>
    <t>март</t>
  </si>
  <si>
    <t>Договор № 02-2-08/19-01(03)  от 26.03.2019г .  Кредитор Департамент финансов Ярославской области   Дата погашения 25.03.2030г.  Вид обеспечения:без обеспечения.</t>
  </si>
  <si>
    <t>Договор № 02-2-08/19-21(01)  от 21.10.2019г .  Кредитор Департамент финансов Ярославской области   Дата погашения 18.10.2030г.  Вид обеспечения:без обеспечения.</t>
  </si>
  <si>
    <t>апрель</t>
  </si>
  <si>
    <t>май</t>
  </si>
  <si>
    <t>по состоянию на 01.06.2020г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</si>
</sst>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,##0.000"/>
    <numFmt numFmtId="180" formatCode="#,##0.000000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6" fillId="0" borderId="0" xfId="0" applyFont="1" applyBorder="1"/>
    <xf numFmtId="0" fontId="7" fillId="0" borderId="0" xfId="0" applyFont="1"/>
    <xf numFmtId="1" fontId="7" fillId="0" borderId="0" xfId="0" applyNumberFormat="1" applyFont="1"/>
    <xf numFmtId="0" fontId="8" fillId="0" borderId="0" xfId="0" applyFont="1"/>
    <xf numFmtId="4" fontId="7" fillId="0" borderId="0" xfId="0" applyNumberFormat="1" applyFont="1"/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3" xfId="1" applyNumberFormat="1" applyFont="1" applyFill="1" applyBorder="1" applyAlignment="1" applyProtection="1">
      <alignment horizontal="centerContinuous"/>
      <protection hidden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0" fontId="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6" xfId="1" applyNumberFormat="1" applyFont="1" applyFill="1" applyBorder="1" applyAlignment="1" applyProtection="1">
      <alignment horizontal="centerContinuous"/>
      <protection hidden="1"/>
    </xf>
    <xf numFmtId="0" fontId="7" fillId="0" borderId="7" xfId="1" applyNumberFormat="1" applyFont="1" applyFill="1" applyBorder="1" applyAlignment="1" applyProtection="1">
      <alignment horizontal="centerContinuous"/>
      <protection hidden="1"/>
    </xf>
    <xf numFmtId="0" fontId="7" fillId="0" borderId="8" xfId="1" applyNumberFormat="1" applyFont="1" applyFill="1" applyBorder="1" applyAlignment="1" applyProtection="1">
      <alignment horizontal="centerContinuous"/>
      <protection hidden="1"/>
    </xf>
    <xf numFmtId="0" fontId="7" fillId="0" borderId="9" xfId="1" applyNumberFormat="1" applyFont="1" applyFill="1" applyBorder="1" applyAlignment="1" applyProtection="1">
      <alignment horizontal="center" vertical="top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/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4" fontId="7" fillId="0" borderId="3" xfId="0" applyNumberFormat="1" applyFont="1" applyBorder="1"/>
    <xf numFmtId="4" fontId="7" fillId="0" borderId="8" xfId="0" applyNumberFormat="1" applyFont="1" applyBorder="1"/>
    <xf numFmtId="4" fontId="8" fillId="0" borderId="9" xfId="0" applyNumberFormat="1" applyFont="1" applyBorder="1" applyAlignment="1">
      <alignment horizontal="center"/>
    </xf>
    <xf numFmtId="4" fontId="8" fillId="0" borderId="8" xfId="0" applyNumberFormat="1" applyFont="1" applyBorder="1"/>
    <xf numFmtId="4" fontId="8" fillId="0" borderId="11" xfId="0" applyNumberFormat="1" applyFont="1" applyBorder="1"/>
    <xf numFmtId="4" fontId="8" fillId="0" borderId="9" xfId="0" applyNumberFormat="1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0" fontId="7" fillId="0" borderId="0" xfId="0" applyFont="1" applyFill="1" applyBorder="1"/>
    <xf numFmtId="0" fontId="8" fillId="0" borderId="8" xfId="0" applyFont="1" applyBorder="1"/>
    <xf numFmtId="4" fontId="8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6" xfId="0" applyFont="1" applyBorder="1"/>
    <xf numFmtId="0" fontId="8" fillId="0" borderId="0" xfId="0" applyFont="1" applyFill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4" fontId="7" fillId="0" borderId="1" xfId="0" applyNumberFormat="1" applyFont="1" applyBorder="1" applyAlignment="1">
      <alignment wrapText="1"/>
    </xf>
    <xf numFmtId="4" fontId="7" fillId="0" borderId="8" xfId="0" applyNumberFormat="1" applyFont="1" applyBorder="1" applyAlignment="1">
      <alignment wrapText="1"/>
    </xf>
    <xf numFmtId="4" fontId="7" fillId="0" borderId="7" xfId="0" applyNumberFormat="1" applyFont="1" applyBorder="1"/>
    <xf numFmtId="4" fontId="7" fillId="0" borderId="9" xfId="0" applyNumberFormat="1" applyFont="1" applyBorder="1" applyAlignment="1">
      <alignment horizontal="center"/>
    </xf>
    <xf numFmtId="4" fontId="7" fillId="0" borderId="11" xfId="0" applyNumberFormat="1" applyFont="1" applyBorder="1"/>
    <xf numFmtId="4" fontId="7" fillId="0" borderId="9" xfId="0" applyNumberFormat="1" applyFont="1" applyBorder="1"/>
    <xf numFmtId="1" fontId="3" fillId="0" borderId="0" xfId="0" applyNumberFormat="1" applyFont="1"/>
    <xf numFmtId="0" fontId="10" fillId="0" borderId="0" xfId="0" applyFont="1"/>
    <xf numFmtId="4" fontId="3" fillId="0" borderId="0" xfId="0" applyNumberFormat="1" applyFont="1"/>
    <xf numFmtId="4" fontId="7" fillId="0" borderId="4" xfId="0" applyNumberFormat="1" applyFont="1" applyBorder="1"/>
    <xf numFmtId="4" fontId="8" fillId="0" borderId="7" xfId="0" applyNumberFormat="1" applyFont="1" applyBorder="1"/>
    <xf numFmtId="4" fontId="7" fillId="0" borderId="2" xfId="0" applyNumberFormat="1" applyFont="1" applyBorder="1"/>
    <xf numFmtId="4" fontId="8" fillId="0" borderId="5" xfId="0" applyNumberFormat="1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7" fillId="0" borderId="0" xfId="0" applyFont="1" applyBorder="1"/>
    <xf numFmtId="0" fontId="10" fillId="0" borderId="0" xfId="0" applyFont="1" applyBorder="1" applyAlignment="1"/>
    <xf numFmtId="0" fontId="8" fillId="0" borderId="12" xfId="0" applyFont="1" applyBorder="1"/>
    <xf numFmtId="4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7" fillId="0" borderId="15" xfId="0" applyFont="1" applyBorder="1" applyAlignment="1">
      <alignment wrapText="1"/>
    </xf>
    <xf numFmtId="0" fontId="7" fillId="0" borderId="5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2" xfId="0" applyFont="1" applyBorder="1" applyAlignment="1">
      <alignment wrapText="1"/>
    </xf>
    <xf numFmtId="4" fontId="7" fillId="0" borderId="13" xfId="0" applyNumberFormat="1" applyFont="1" applyBorder="1"/>
    <xf numFmtId="4" fontId="7" fillId="0" borderId="14" xfId="0" applyNumberFormat="1" applyFont="1" applyBorder="1"/>
    <xf numFmtId="14" fontId="7" fillId="2" borderId="16" xfId="0" applyNumberFormat="1" applyFont="1" applyFill="1" applyBorder="1" applyAlignment="1">
      <alignment horizontal="left"/>
    </xf>
    <xf numFmtId="4" fontId="7" fillId="0" borderId="17" xfId="0" applyNumberFormat="1" applyFont="1" applyBorder="1"/>
    <xf numFmtId="180" fontId="7" fillId="0" borderId="17" xfId="0" applyNumberFormat="1" applyFont="1" applyBorder="1"/>
    <xf numFmtId="4" fontId="7" fillId="0" borderId="18" xfId="0" applyNumberFormat="1" applyFont="1" applyBorder="1"/>
    <xf numFmtId="4" fontId="8" fillId="0" borderId="0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wrapText="1"/>
    </xf>
    <xf numFmtId="174" fontId="7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0" borderId="19" xfId="0" applyNumberFormat="1" applyFont="1" applyBorder="1"/>
    <xf numFmtId="4" fontId="8" fillId="0" borderId="1" xfId="0" applyNumberFormat="1" applyFont="1" applyBorder="1"/>
    <xf numFmtId="0" fontId="7" fillId="0" borderId="8" xfId="0" applyFont="1" applyBorder="1" applyAlignment="1">
      <alignment wrapText="1"/>
    </xf>
    <xf numFmtId="4" fontId="7" fillId="0" borderId="20" xfId="0" applyNumberFormat="1" applyFont="1" applyBorder="1"/>
    <xf numFmtId="0" fontId="7" fillId="0" borderId="13" xfId="0" applyFont="1" applyBorder="1"/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4" fontId="7" fillId="0" borderId="22" xfId="0" applyNumberFormat="1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8" xfId="0" applyFont="1" applyBorder="1"/>
    <xf numFmtId="0" fontId="7" fillId="3" borderId="0" xfId="0" applyFont="1" applyFill="1"/>
    <xf numFmtId="0" fontId="5" fillId="3" borderId="0" xfId="0" applyFont="1" applyFill="1"/>
    <xf numFmtId="4" fontId="7" fillId="0" borderId="25" xfId="0" applyNumberFormat="1" applyFont="1" applyBorder="1"/>
    <xf numFmtId="4" fontId="7" fillId="0" borderId="26" xfId="0" applyNumberFormat="1" applyFont="1" applyBorder="1"/>
    <xf numFmtId="1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0" fontId="6" fillId="3" borderId="0" xfId="0" applyFont="1" applyFill="1"/>
    <xf numFmtId="0" fontId="7" fillId="3" borderId="1" xfId="0" applyFont="1" applyFill="1" applyBorder="1" applyAlignment="1">
      <alignment wrapText="1"/>
    </xf>
    <xf numFmtId="4" fontId="7" fillId="3" borderId="3" xfId="0" applyNumberFormat="1" applyFont="1" applyFill="1" applyBorder="1"/>
    <xf numFmtId="4" fontId="7" fillId="3" borderId="3" xfId="0" applyNumberFormat="1" applyFont="1" applyFill="1" applyBorder="1" applyAlignment="1">
      <alignment vertical="center" wrapText="1"/>
    </xf>
    <xf numFmtId="174" fontId="7" fillId="3" borderId="3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/>
    <xf numFmtId="4" fontId="8" fillId="3" borderId="8" xfId="0" applyNumberFormat="1" applyFont="1" applyFill="1" applyBorder="1" applyAlignment="1">
      <alignment horizontal="center"/>
    </xf>
    <xf numFmtId="4" fontId="8" fillId="3" borderId="6" xfId="0" applyNumberFormat="1" applyFont="1" applyFill="1" applyBorder="1"/>
    <xf numFmtId="4" fontId="8" fillId="3" borderId="8" xfId="0" applyNumberFormat="1" applyFont="1" applyFill="1" applyBorder="1"/>
    <xf numFmtId="4" fontId="8" fillId="3" borderId="6" xfId="0" applyNumberFormat="1" applyFont="1" applyFill="1" applyBorder="1" applyAlignment="1">
      <alignment vertical="center" wrapText="1"/>
    </xf>
    <xf numFmtId="4" fontId="8" fillId="3" borderId="5" xfId="0" applyNumberFormat="1" applyFont="1" applyFill="1" applyBorder="1"/>
    <xf numFmtId="0" fontId="8" fillId="3" borderId="0" xfId="0" applyFont="1" applyFill="1" applyBorder="1"/>
    <xf numFmtId="4" fontId="8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8" fillId="0" borderId="11" xfId="0" applyFont="1" applyBorder="1"/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vertical="center" wrapText="1"/>
    </xf>
    <xf numFmtId="0" fontId="7" fillId="3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11" xfId="1" applyFont="1" applyBorder="1" applyAlignment="1" applyProtection="1">
      <alignment horizontal="center"/>
      <protection hidden="1"/>
    </xf>
    <xf numFmtId="4" fontId="7" fillId="0" borderId="1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Tmp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26</xdr:row>
      <xdr:rowOff>104775</xdr:rowOff>
    </xdr:from>
    <xdr:to>
      <xdr:col>9</xdr:col>
      <xdr:colOff>371475</xdr:colOff>
      <xdr:row>26</xdr:row>
      <xdr:rowOff>257175</xdr:rowOff>
    </xdr:to>
    <xdr:pic>
      <xdr:nvPicPr>
        <xdr:cNvPr id="85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52673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95250</xdr:rowOff>
    </xdr:from>
    <xdr:to>
      <xdr:col>9</xdr:col>
      <xdr:colOff>152400</xdr:colOff>
      <xdr:row>26</xdr:row>
      <xdr:rowOff>247650</xdr:rowOff>
    </xdr:to>
    <xdr:pic>
      <xdr:nvPicPr>
        <xdr:cNvPr id="85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257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47625</xdr:rowOff>
    </xdr:from>
    <xdr:to>
      <xdr:col>9</xdr:col>
      <xdr:colOff>152400</xdr:colOff>
      <xdr:row>26</xdr:row>
      <xdr:rowOff>200025</xdr:rowOff>
    </xdr:to>
    <xdr:pic>
      <xdr:nvPicPr>
        <xdr:cNvPr id="85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2101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4"/>
  <sheetViews>
    <sheetView tabSelected="1" view="pageBreakPreview" zoomScaleNormal="100" zoomScaleSheetLayoutView="100" workbookViewId="0">
      <selection activeCell="F5" sqref="F5"/>
    </sheetView>
  </sheetViews>
  <sheetFormatPr defaultRowHeight="12.75" x14ac:dyDescent="0.2"/>
  <cols>
    <col min="1" max="1" width="8.5703125" customWidth="1"/>
    <col min="2" max="2" width="11.7109375" customWidth="1"/>
    <col min="3" max="3" width="12.5703125" customWidth="1"/>
    <col min="4" max="5" width="12.140625" customWidth="1"/>
    <col min="6" max="6" width="7.140625" customWidth="1"/>
    <col min="7" max="7" width="8.42578125" customWidth="1"/>
    <col min="8" max="8" width="5.28515625" customWidth="1"/>
    <col min="9" max="9" width="11.42578125" customWidth="1"/>
    <col min="10" max="10" width="11.140625" customWidth="1"/>
    <col min="11" max="11" width="5.7109375" customWidth="1"/>
    <col min="12" max="12" width="5" customWidth="1"/>
    <col min="13" max="13" width="4.28515625" customWidth="1"/>
    <col min="14" max="14" width="5" customWidth="1"/>
    <col min="15" max="15" width="7.28515625" customWidth="1"/>
    <col min="16" max="16" width="5.7109375" customWidth="1"/>
    <col min="17" max="17" width="4.7109375" customWidth="1"/>
    <col min="18" max="18" width="5.28515625" customWidth="1"/>
    <col min="19" max="19" width="9.140625" hidden="1" customWidth="1"/>
    <col min="20" max="20" width="0.28515625" hidden="1" customWidth="1"/>
    <col min="21" max="22" width="9.140625" hidden="1" customWidth="1"/>
  </cols>
  <sheetData>
    <row r="1" spans="1:256" s="2" customFormat="1" ht="15.75" x14ac:dyDescent="0.25">
      <c r="G1" s="129" t="s">
        <v>27</v>
      </c>
      <c r="H1" s="129"/>
      <c r="I1" s="129"/>
      <c r="J1" s="129"/>
      <c r="K1" s="129"/>
      <c r="L1" s="129"/>
      <c r="M1" s="59"/>
      <c r="Q1" s="60"/>
      <c r="R1" s="60"/>
    </row>
    <row r="2" spans="1:256" s="2" customFormat="1" ht="15.75" x14ac:dyDescent="0.25">
      <c r="G2" s="130" t="s">
        <v>37</v>
      </c>
      <c r="H2" s="130"/>
      <c r="I2" s="130"/>
      <c r="J2" s="130"/>
      <c r="K2" s="130"/>
      <c r="L2" s="130"/>
      <c r="M2" s="59"/>
      <c r="Q2" s="60"/>
      <c r="R2" s="60"/>
    </row>
    <row r="3" spans="1:256" s="8" customFormat="1" x14ac:dyDescent="0.2">
      <c r="G3" s="61"/>
      <c r="H3" s="2"/>
      <c r="I3" s="69" t="s">
        <v>46</v>
      </c>
      <c r="J3" s="69"/>
      <c r="K3" s="2"/>
      <c r="L3" s="2"/>
      <c r="M3" s="9"/>
      <c r="Q3" s="10"/>
      <c r="R3" s="10"/>
    </row>
    <row r="4" spans="1:256" ht="5.25" customHeight="1" thickBo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256" s="4" customFormat="1" ht="13.5" customHeight="1" thickBot="1" x14ac:dyDescent="0.25">
      <c r="A5" s="12"/>
      <c r="B5" s="13" t="s">
        <v>0</v>
      </c>
      <c r="C5" s="14"/>
      <c r="D5" s="14"/>
      <c r="E5" s="14"/>
      <c r="F5" s="15"/>
      <c r="G5" s="16" t="s">
        <v>1</v>
      </c>
      <c r="H5" s="17"/>
      <c r="I5" s="17"/>
      <c r="J5" s="17"/>
      <c r="K5" s="17"/>
      <c r="L5" s="18"/>
      <c r="M5" s="19" t="s">
        <v>2</v>
      </c>
      <c r="N5" s="17"/>
      <c r="O5" s="17"/>
      <c r="P5" s="17"/>
      <c r="Q5" s="18"/>
      <c r="R5" s="18"/>
    </row>
    <row r="6" spans="1:256" s="4" customFormat="1" ht="70.5" customHeight="1" thickBot="1" x14ac:dyDescent="0.25">
      <c r="A6" s="20" t="s">
        <v>10</v>
      </c>
      <c r="B6" s="21" t="s">
        <v>5</v>
      </c>
      <c r="C6" s="22" t="s">
        <v>3</v>
      </c>
      <c r="D6" s="22" t="s">
        <v>4</v>
      </c>
      <c r="E6" s="23" t="s">
        <v>9</v>
      </c>
      <c r="F6" s="26" t="s">
        <v>11</v>
      </c>
      <c r="G6" s="24" t="s">
        <v>12</v>
      </c>
      <c r="H6" s="26" t="s">
        <v>5</v>
      </c>
      <c r="I6" s="22" t="s">
        <v>6</v>
      </c>
      <c r="J6" s="25" t="s">
        <v>7</v>
      </c>
      <c r="K6" s="26" t="s">
        <v>9</v>
      </c>
      <c r="L6" s="76" t="s">
        <v>11</v>
      </c>
      <c r="M6" s="26" t="s">
        <v>8</v>
      </c>
      <c r="N6" s="26" t="s">
        <v>5</v>
      </c>
      <c r="O6" s="26" t="s">
        <v>6</v>
      </c>
      <c r="P6" s="27" t="s">
        <v>7</v>
      </c>
      <c r="Q6" s="26" t="s">
        <v>9</v>
      </c>
      <c r="R6" s="26" t="s">
        <v>11</v>
      </c>
    </row>
    <row r="7" spans="1:256" s="4" customFormat="1" ht="12" x14ac:dyDescent="0.2">
      <c r="A7" s="8"/>
      <c r="B7" s="10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56" s="5" customFormat="1" ht="12" x14ac:dyDescent="0.2">
      <c r="A8" s="28"/>
      <c r="B8" s="29"/>
      <c r="C8" s="30"/>
      <c r="D8" s="30"/>
      <c r="E8" s="30"/>
      <c r="F8" s="30"/>
      <c r="G8" s="30"/>
      <c r="H8" s="29"/>
      <c r="I8" s="30"/>
      <c r="J8" s="30"/>
      <c r="K8" s="30"/>
      <c r="L8" s="30"/>
      <c r="M8" s="30"/>
      <c r="N8" s="29"/>
      <c r="O8" s="30"/>
      <c r="P8" s="30"/>
      <c r="Q8" s="30"/>
      <c r="R8" s="30"/>
    </row>
    <row r="9" spans="1:256" s="5" customFormat="1" thickBot="1" x14ac:dyDescent="0.25">
      <c r="A9" s="133" t="s">
        <v>35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256" s="5" customFormat="1" ht="23.25" thickBot="1" x14ac:dyDescent="0.25">
      <c r="A10" s="77" t="s">
        <v>13</v>
      </c>
      <c r="B10" s="78">
        <v>16493000</v>
      </c>
      <c r="C10" s="78"/>
      <c r="D10" s="78"/>
      <c r="E10" s="78">
        <f>B10</f>
        <v>16493000</v>
      </c>
      <c r="F10" s="78"/>
      <c r="G10" s="78"/>
      <c r="H10" s="78">
        <v>0</v>
      </c>
      <c r="I10" s="78"/>
      <c r="J10" s="78"/>
      <c r="K10" s="78"/>
      <c r="L10" s="78"/>
      <c r="M10" s="78"/>
      <c r="N10" s="78">
        <v>0</v>
      </c>
      <c r="O10" s="78"/>
      <c r="P10" s="78"/>
      <c r="Q10" s="78"/>
      <c r="R10" s="79"/>
    </row>
    <row r="11" spans="1:256" s="5" customFormat="1" thickBot="1" x14ac:dyDescent="0.25">
      <c r="A11" s="80">
        <v>43843</v>
      </c>
      <c r="B11" s="81">
        <f>E10</f>
        <v>16493000</v>
      </c>
      <c r="C11" s="81">
        <v>0</v>
      </c>
      <c r="D11" s="81">
        <v>167000</v>
      </c>
      <c r="E11" s="81">
        <f>B11+C11-D11</f>
        <v>16326000</v>
      </c>
      <c r="F11" s="81">
        <v>0</v>
      </c>
      <c r="G11" s="82">
        <v>7.75</v>
      </c>
      <c r="H11" s="81">
        <v>0</v>
      </c>
      <c r="I11" s="81">
        <v>0</v>
      </c>
      <c r="J11" s="81">
        <f>I11</f>
        <v>0</v>
      </c>
      <c r="K11" s="81">
        <v>0</v>
      </c>
      <c r="L11" s="81">
        <v>0</v>
      </c>
      <c r="M11" s="81"/>
      <c r="N11" s="81">
        <v>0</v>
      </c>
      <c r="O11" s="81">
        <v>0</v>
      </c>
      <c r="P11" s="81">
        <v>0</v>
      </c>
      <c r="Q11" s="81">
        <v>0</v>
      </c>
      <c r="R11" s="83">
        <v>0</v>
      </c>
    </row>
    <row r="12" spans="1:256" s="5" customFormat="1" thickBot="1" x14ac:dyDescent="0.25">
      <c r="A12" s="80">
        <v>43864</v>
      </c>
      <c r="B12" s="81">
        <f>E11</f>
        <v>16326000</v>
      </c>
      <c r="C12" s="81">
        <v>0</v>
      </c>
      <c r="D12" s="81">
        <v>167000</v>
      </c>
      <c r="E12" s="81">
        <f>B12+C12-D12</f>
        <v>16159000</v>
      </c>
      <c r="F12" s="81">
        <v>0</v>
      </c>
      <c r="G12" s="82">
        <v>7.75</v>
      </c>
      <c r="H12" s="81">
        <v>0</v>
      </c>
      <c r="I12" s="81">
        <v>107626.96</v>
      </c>
      <c r="J12" s="81">
        <f>I12</f>
        <v>107626.96</v>
      </c>
      <c r="K12" s="81">
        <v>0</v>
      </c>
      <c r="L12" s="81">
        <v>0</v>
      </c>
      <c r="M12" s="81"/>
      <c r="N12" s="81">
        <v>0</v>
      </c>
      <c r="O12" s="81">
        <v>0</v>
      </c>
      <c r="P12" s="81">
        <v>0</v>
      </c>
      <c r="Q12" s="81">
        <v>0</v>
      </c>
      <c r="R12" s="83">
        <v>0</v>
      </c>
    </row>
    <row r="13" spans="1:256" s="5" customFormat="1" thickBot="1" x14ac:dyDescent="0.25">
      <c r="A13" s="80">
        <v>43892</v>
      </c>
      <c r="B13" s="81">
        <f>E12</f>
        <v>16159000</v>
      </c>
      <c r="C13" s="81">
        <v>0</v>
      </c>
      <c r="D13" s="81">
        <v>167000</v>
      </c>
      <c r="E13" s="81">
        <f>B13+C13-D13</f>
        <v>15992000</v>
      </c>
      <c r="F13" s="81">
        <v>0</v>
      </c>
      <c r="G13" s="82">
        <v>7.75</v>
      </c>
      <c r="H13" s="81">
        <v>0</v>
      </c>
      <c r="I13" s="81">
        <v>99333.83</v>
      </c>
      <c r="J13" s="81">
        <f>I13</f>
        <v>99333.83</v>
      </c>
      <c r="K13" s="81">
        <v>0</v>
      </c>
      <c r="L13" s="81">
        <v>0</v>
      </c>
      <c r="M13" s="81"/>
      <c r="N13" s="81">
        <v>0</v>
      </c>
      <c r="O13" s="81">
        <v>0</v>
      </c>
      <c r="P13" s="81">
        <v>0</v>
      </c>
      <c r="Q13" s="81">
        <v>0</v>
      </c>
      <c r="R13" s="83">
        <v>0</v>
      </c>
    </row>
    <row r="14" spans="1:256" s="5" customFormat="1" thickBot="1" x14ac:dyDescent="0.25">
      <c r="A14" s="80">
        <v>43922</v>
      </c>
      <c r="B14" s="81">
        <f>E13</f>
        <v>15992000</v>
      </c>
      <c r="C14" s="81">
        <v>0</v>
      </c>
      <c r="D14" s="81">
        <v>167000</v>
      </c>
      <c r="E14" s="81">
        <f>B14+C14-D14</f>
        <v>15825000</v>
      </c>
      <c r="F14" s="81">
        <v>0</v>
      </c>
      <c r="G14" s="82">
        <v>7.75</v>
      </c>
      <c r="H14" s="81">
        <v>0</v>
      </c>
      <c r="I14" s="81">
        <v>105045.53</v>
      </c>
      <c r="J14" s="81">
        <f>I14</f>
        <v>105045.53</v>
      </c>
      <c r="K14" s="81">
        <v>0</v>
      </c>
      <c r="L14" s="81">
        <v>0</v>
      </c>
      <c r="M14" s="81"/>
      <c r="N14" s="81">
        <v>0</v>
      </c>
      <c r="O14" s="81">
        <v>0</v>
      </c>
      <c r="P14" s="81">
        <v>0</v>
      </c>
      <c r="Q14" s="81">
        <v>0</v>
      </c>
      <c r="R14" s="83">
        <v>0</v>
      </c>
    </row>
    <row r="15" spans="1:256" s="5" customFormat="1" thickBot="1" x14ac:dyDescent="0.25">
      <c r="A15" s="80">
        <v>43957</v>
      </c>
      <c r="B15" s="81">
        <f>E14</f>
        <v>15825000</v>
      </c>
      <c r="C15" s="81">
        <v>0</v>
      </c>
      <c r="D15" s="81">
        <v>167000</v>
      </c>
      <c r="E15" s="81">
        <f>B15+C15-D15</f>
        <v>15658000</v>
      </c>
      <c r="F15" s="81">
        <v>0</v>
      </c>
      <c r="G15" s="82">
        <v>7.75</v>
      </c>
      <c r="H15" s="81">
        <v>0</v>
      </c>
      <c r="I15" s="81">
        <v>100563.03</v>
      </c>
      <c r="J15" s="81">
        <f>I15</f>
        <v>100563.03</v>
      </c>
      <c r="K15" s="81">
        <v>0</v>
      </c>
      <c r="L15" s="81">
        <v>0</v>
      </c>
      <c r="M15" s="81"/>
      <c r="N15" s="81">
        <v>0</v>
      </c>
      <c r="O15" s="81">
        <v>0</v>
      </c>
      <c r="P15" s="81">
        <v>0</v>
      </c>
      <c r="Q15" s="81">
        <v>0</v>
      </c>
      <c r="R15" s="83">
        <v>0</v>
      </c>
    </row>
    <row r="16" spans="1:256" s="5" customFormat="1" thickBot="1" x14ac:dyDescent="0.25">
      <c r="A16" s="70" t="s">
        <v>20</v>
      </c>
      <c r="B16" s="71" t="s">
        <v>19</v>
      </c>
      <c r="C16" s="52">
        <f>SUM(C11:C11)</f>
        <v>0</v>
      </c>
      <c r="D16" s="52">
        <f>SUM(D11:D15)</f>
        <v>835000</v>
      </c>
      <c r="E16" s="52" t="s">
        <v>38</v>
      </c>
      <c r="F16" s="52"/>
      <c r="G16" s="52"/>
      <c r="H16" s="71" t="s">
        <v>19</v>
      </c>
      <c r="I16" s="52">
        <f>SUM(I11:I15)</f>
        <v>412569.35</v>
      </c>
      <c r="J16" s="52">
        <f>SUM(J11:J15)</f>
        <v>412569.35</v>
      </c>
      <c r="K16" s="52"/>
      <c r="L16" s="52"/>
      <c r="M16" s="52"/>
      <c r="N16" s="71" t="s">
        <v>19</v>
      </c>
      <c r="O16" s="52">
        <v>0</v>
      </c>
      <c r="P16" s="52">
        <v>0</v>
      </c>
      <c r="Q16" s="52">
        <v>0</v>
      </c>
      <c r="R16" s="72">
        <v>0</v>
      </c>
      <c r="IV16" s="123">
        <f>SUM(C16:IU16)</f>
        <v>1660138.7000000002</v>
      </c>
    </row>
    <row r="17" spans="1:18" s="5" customFormat="1" ht="12" x14ac:dyDescent="0.2">
      <c r="A17" s="28"/>
      <c r="B17" s="29"/>
      <c r="C17" s="30"/>
      <c r="D17" s="30"/>
      <c r="E17" s="30"/>
      <c r="F17" s="30"/>
      <c r="G17" s="30"/>
      <c r="H17" s="29"/>
      <c r="I17" s="30"/>
      <c r="J17" s="30"/>
      <c r="K17" s="30"/>
      <c r="L17" s="30"/>
      <c r="M17" s="30"/>
      <c r="N17" s="29"/>
      <c r="O17" s="30"/>
      <c r="P17" s="30"/>
      <c r="Q17" s="30"/>
      <c r="R17" s="30"/>
    </row>
    <row r="18" spans="1:18" s="7" customFormat="1" ht="12" x14ac:dyDescent="0.2">
      <c r="A18" s="28"/>
      <c r="B18" s="29"/>
      <c r="C18" s="30"/>
      <c r="D18" s="30"/>
      <c r="E18" s="30"/>
      <c r="F18" s="30"/>
      <c r="G18" s="30"/>
      <c r="H18" s="29"/>
      <c r="I18" s="30"/>
      <c r="J18" s="30"/>
      <c r="K18" s="30"/>
      <c r="L18" s="30"/>
      <c r="M18" s="30"/>
      <c r="N18" s="29"/>
      <c r="O18" s="30"/>
      <c r="P18" s="30"/>
      <c r="Q18" s="30"/>
      <c r="R18" s="30"/>
    </row>
    <row r="19" spans="1:18" s="4" customFormat="1" ht="12.75" customHeight="1" thickBot="1" x14ac:dyDescent="0.25">
      <c r="A19" s="132" t="s">
        <v>14</v>
      </c>
      <c r="B19" s="1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4" customFormat="1" ht="23.25" thickBot="1" x14ac:dyDescent="0.25">
      <c r="A20" s="31" t="s">
        <v>13</v>
      </c>
      <c r="B20" s="32">
        <f t="shared" ref="B20:B25" si="0">B10</f>
        <v>16493000</v>
      </c>
      <c r="C20" s="33"/>
      <c r="D20" s="32"/>
      <c r="E20" s="33"/>
      <c r="F20" s="32"/>
      <c r="G20" s="33"/>
      <c r="H20" s="32">
        <v>0</v>
      </c>
      <c r="I20" s="33"/>
      <c r="J20" s="32"/>
      <c r="K20" s="33"/>
      <c r="L20" s="32"/>
      <c r="M20" s="33"/>
      <c r="N20" s="32">
        <v>0</v>
      </c>
      <c r="O20" s="33"/>
      <c r="P20" s="32"/>
      <c r="Q20" s="33"/>
      <c r="R20" s="32"/>
    </row>
    <row r="21" spans="1:18" s="4" customFormat="1" thickBot="1" x14ac:dyDescent="0.25">
      <c r="A21" s="31" t="s">
        <v>28</v>
      </c>
      <c r="B21" s="32">
        <f t="shared" si="0"/>
        <v>16493000</v>
      </c>
      <c r="C21" s="32">
        <f t="shared" ref="C21:D25" si="1">C11</f>
        <v>0</v>
      </c>
      <c r="D21" s="32">
        <f t="shared" si="1"/>
        <v>167000</v>
      </c>
      <c r="E21" s="32">
        <f>B21+C21-D21</f>
        <v>16326000</v>
      </c>
      <c r="F21" s="32">
        <v>0</v>
      </c>
      <c r="G21" s="32">
        <f t="shared" ref="G21:J25" si="2">G11</f>
        <v>7.75</v>
      </c>
      <c r="H21" s="32">
        <f t="shared" si="2"/>
        <v>0</v>
      </c>
      <c r="I21" s="32">
        <f t="shared" si="2"/>
        <v>0</v>
      </c>
      <c r="J21" s="32">
        <f t="shared" si="2"/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</row>
    <row r="22" spans="1:18" s="4" customFormat="1" thickBot="1" x14ac:dyDescent="0.25">
      <c r="A22" s="31" t="s">
        <v>40</v>
      </c>
      <c r="B22" s="32">
        <f t="shared" si="0"/>
        <v>16326000</v>
      </c>
      <c r="C22" s="32">
        <f t="shared" si="1"/>
        <v>0</v>
      </c>
      <c r="D22" s="32">
        <f t="shared" si="1"/>
        <v>167000</v>
      </c>
      <c r="E22" s="32">
        <f>B22+C22-D22</f>
        <v>16159000</v>
      </c>
      <c r="F22" s="32">
        <v>0</v>
      </c>
      <c r="G22" s="32">
        <f t="shared" si="2"/>
        <v>7.75</v>
      </c>
      <c r="H22" s="32">
        <f t="shared" si="2"/>
        <v>0</v>
      </c>
      <c r="I22" s="32">
        <f t="shared" si="2"/>
        <v>107626.96</v>
      </c>
      <c r="J22" s="32">
        <f t="shared" si="2"/>
        <v>107626.96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s="4" customFormat="1" thickBot="1" x14ac:dyDescent="0.25">
      <c r="A23" s="31" t="s">
        <v>41</v>
      </c>
      <c r="B23" s="32">
        <f t="shared" si="0"/>
        <v>16159000</v>
      </c>
      <c r="C23" s="32">
        <f t="shared" si="1"/>
        <v>0</v>
      </c>
      <c r="D23" s="32">
        <f t="shared" si="1"/>
        <v>167000</v>
      </c>
      <c r="E23" s="32">
        <f>B23+C23-D23</f>
        <v>15992000</v>
      </c>
      <c r="F23" s="32">
        <v>0</v>
      </c>
      <c r="G23" s="32">
        <f t="shared" si="2"/>
        <v>7.75</v>
      </c>
      <c r="H23" s="32">
        <f t="shared" si="2"/>
        <v>0</v>
      </c>
      <c r="I23" s="32">
        <f t="shared" si="2"/>
        <v>99333.83</v>
      </c>
      <c r="J23" s="32">
        <f t="shared" si="2"/>
        <v>99333.83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1:18" s="4" customFormat="1" thickBot="1" x14ac:dyDescent="0.25">
      <c r="A24" s="31" t="s">
        <v>44</v>
      </c>
      <c r="B24" s="32">
        <f t="shared" si="0"/>
        <v>15992000</v>
      </c>
      <c r="C24" s="32">
        <f t="shared" si="1"/>
        <v>0</v>
      </c>
      <c r="D24" s="32">
        <f t="shared" si="1"/>
        <v>167000</v>
      </c>
      <c r="E24" s="32">
        <f>B24+C24-D24</f>
        <v>15825000</v>
      </c>
      <c r="F24" s="32">
        <v>0</v>
      </c>
      <c r="G24" s="32">
        <f t="shared" si="2"/>
        <v>7.75</v>
      </c>
      <c r="H24" s="32">
        <f t="shared" si="2"/>
        <v>0</v>
      </c>
      <c r="I24" s="32">
        <f t="shared" si="2"/>
        <v>105045.53</v>
      </c>
      <c r="J24" s="32">
        <f t="shared" si="2"/>
        <v>105045.53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</row>
    <row r="25" spans="1:18" s="4" customFormat="1" thickBot="1" x14ac:dyDescent="0.25">
      <c r="A25" s="31" t="s">
        <v>45</v>
      </c>
      <c r="B25" s="32">
        <f t="shared" si="0"/>
        <v>15825000</v>
      </c>
      <c r="C25" s="32">
        <f t="shared" si="1"/>
        <v>0</v>
      </c>
      <c r="D25" s="32">
        <f t="shared" si="1"/>
        <v>167000</v>
      </c>
      <c r="E25" s="32">
        <f>B25+C25-D25</f>
        <v>15658000</v>
      </c>
      <c r="F25" s="32">
        <v>0</v>
      </c>
      <c r="G25" s="32">
        <f t="shared" si="2"/>
        <v>7.75</v>
      </c>
      <c r="H25" s="32">
        <f t="shared" si="2"/>
        <v>0</v>
      </c>
      <c r="I25" s="32">
        <f t="shared" si="2"/>
        <v>100563.03</v>
      </c>
      <c r="J25" s="32">
        <f t="shared" si="2"/>
        <v>100563.03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</row>
    <row r="26" spans="1:18" s="5" customFormat="1" thickBot="1" x14ac:dyDescent="0.25">
      <c r="A26" s="42"/>
      <c r="B26" s="43" t="s">
        <v>19</v>
      </c>
      <c r="C26" s="36">
        <f>SUM(C21:C21)</f>
        <v>0</v>
      </c>
      <c r="D26" s="36">
        <f>SUM(D21:D25)</f>
        <v>835000</v>
      </c>
      <c r="E26" s="40">
        <f>B20+C26-D26</f>
        <v>15658000</v>
      </c>
      <c r="F26" s="36">
        <v>0</v>
      </c>
      <c r="G26" s="40"/>
      <c r="H26" s="43" t="s">
        <v>19</v>
      </c>
      <c r="I26" s="36">
        <f>SUM(I21:I25)</f>
        <v>412569.35</v>
      </c>
      <c r="J26" s="36">
        <f>SUM(J21:J25)</f>
        <v>412569.35</v>
      </c>
      <c r="K26" s="40"/>
      <c r="L26" s="36"/>
      <c r="M26" s="40"/>
      <c r="N26" s="43" t="s">
        <v>19</v>
      </c>
      <c r="O26" s="39">
        <v>0</v>
      </c>
      <c r="P26" s="36">
        <v>0</v>
      </c>
      <c r="Q26" s="40">
        <v>0</v>
      </c>
      <c r="R26" s="36">
        <v>0</v>
      </c>
    </row>
    <row r="27" spans="1:18" s="4" customFormat="1" ht="45.75" thickBot="1" x14ac:dyDescent="0.25">
      <c r="A27" s="44" t="s">
        <v>29</v>
      </c>
      <c r="B27" s="45" t="s">
        <v>19</v>
      </c>
      <c r="C27" s="46"/>
      <c r="D27" s="47"/>
      <c r="E27" s="46"/>
      <c r="F27" s="47"/>
      <c r="G27" s="46"/>
      <c r="H27" s="45" t="s">
        <v>19</v>
      </c>
      <c r="I27" s="46"/>
      <c r="J27" s="47"/>
      <c r="K27" s="46"/>
      <c r="L27" s="47"/>
      <c r="M27" s="46"/>
      <c r="N27" s="45" t="s">
        <v>19</v>
      </c>
      <c r="O27" s="46"/>
      <c r="P27" s="47"/>
      <c r="Q27" s="46"/>
      <c r="R27" s="47"/>
    </row>
    <row r="28" spans="1:18" s="4" customFormat="1" ht="12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5" customFormat="1" ht="12" x14ac:dyDescent="0.2">
      <c r="A29" s="10" t="s">
        <v>22</v>
      </c>
      <c r="B29" s="29"/>
      <c r="C29" s="30"/>
      <c r="D29" s="30"/>
      <c r="E29" s="30"/>
      <c r="F29" s="30"/>
      <c r="G29" s="30"/>
      <c r="H29" s="29"/>
      <c r="I29" s="30"/>
      <c r="J29" s="30"/>
      <c r="K29" s="30"/>
      <c r="L29" s="30"/>
      <c r="M29" s="30"/>
      <c r="N29" s="29"/>
      <c r="O29" s="30"/>
      <c r="P29" s="30"/>
      <c r="Q29" s="30"/>
      <c r="R29" s="30"/>
    </row>
    <row r="30" spans="1:18" s="5" customFormat="1" ht="12" x14ac:dyDescent="0.2">
      <c r="A30" s="28"/>
      <c r="B30" s="29"/>
      <c r="C30" s="30"/>
      <c r="D30" s="30"/>
      <c r="E30" s="30"/>
      <c r="F30" s="30"/>
      <c r="G30" s="84"/>
      <c r="H30" s="29"/>
      <c r="I30" s="30"/>
      <c r="J30" s="30"/>
      <c r="K30" s="30"/>
      <c r="L30" s="30"/>
      <c r="M30" s="30"/>
      <c r="N30" s="29"/>
      <c r="O30" s="30"/>
      <c r="P30" s="30"/>
      <c r="Q30" s="30"/>
      <c r="R30" s="30"/>
    </row>
    <row r="31" spans="1:18" s="103" customFormat="1" thickBot="1" x14ac:dyDescent="0.25">
      <c r="A31" s="127" t="s">
        <v>30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02"/>
      <c r="Q31" s="102"/>
      <c r="R31" s="102"/>
    </row>
    <row r="32" spans="1:18" s="4" customFormat="1" ht="23.25" thickBot="1" x14ac:dyDescent="0.25">
      <c r="A32" s="31" t="s">
        <v>13</v>
      </c>
      <c r="B32" s="32">
        <v>3906250</v>
      </c>
      <c r="C32" s="33"/>
      <c r="D32" s="32"/>
      <c r="E32" s="33">
        <f>B32</f>
        <v>3906250</v>
      </c>
      <c r="F32" s="32"/>
      <c r="G32" s="85"/>
      <c r="H32" s="32">
        <v>0</v>
      </c>
      <c r="I32" s="33"/>
      <c r="J32" s="32"/>
      <c r="K32" s="33"/>
      <c r="L32" s="32"/>
      <c r="M32" s="33"/>
      <c r="N32" s="32"/>
      <c r="O32" s="33"/>
      <c r="P32" s="32"/>
      <c r="Q32" s="33"/>
      <c r="R32" s="32"/>
    </row>
    <row r="33" spans="1:18" s="4" customFormat="1" thickBot="1" x14ac:dyDescent="0.25">
      <c r="A33" s="86">
        <v>43861</v>
      </c>
      <c r="B33" s="32">
        <f>E32</f>
        <v>3906250</v>
      </c>
      <c r="C33" s="33">
        <v>0</v>
      </c>
      <c r="D33" s="32">
        <v>3906250</v>
      </c>
      <c r="E33" s="33">
        <f>B33+C33-D33</f>
        <v>0</v>
      </c>
      <c r="F33" s="32">
        <v>0</v>
      </c>
      <c r="G33" s="87">
        <v>2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33"/>
      <c r="N33" s="32">
        <v>0</v>
      </c>
      <c r="O33" s="33">
        <v>0</v>
      </c>
      <c r="P33" s="32">
        <v>0</v>
      </c>
      <c r="Q33" s="33">
        <v>0</v>
      </c>
      <c r="R33" s="32">
        <v>0</v>
      </c>
    </row>
    <row r="34" spans="1:18" s="4" customFormat="1" thickBot="1" x14ac:dyDescent="0.25">
      <c r="A34" s="86">
        <v>43867</v>
      </c>
      <c r="B34" s="32">
        <f>E33</f>
        <v>0</v>
      </c>
      <c r="C34" s="33">
        <v>0</v>
      </c>
      <c r="D34" s="32">
        <v>0</v>
      </c>
      <c r="E34" s="33">
        <f>B34+C34-D34</f>
        <v>0</v>
      </c>
      <c r="F34" s="32">
        <v>0</v>
      </c>
      <c r="G34" s="87">
        <v>2</v>
      </c>
      <c r="H34" s="32">
        <v>0</v>
      </c>
      <c r="I34" s="33">
        <v>705667.77</v>
      </c>
      <c r="J34" s="32">
        <f>I34</f>
        <v>705667.77</v>
      </c>
      <c r="K34" s="33">
        <v>0</v>
      </c>
      <c r="L34" s="32">
        <v>0</v>
      </c>
      <c r="M34" s="33"/>
      <c r="N34" s="32">
        <v>0</v>
      </c>
      <c r="O34" s="33">
        <v>0</v>
      </c>
      <c r="P34" s="32">
        <v>0</v>
      </c>
      <c r="Q34" s="33">
        <v>0</v>
      </c>
      <c r="R34" s="32">
        <v>0</v>
      </c>
    </row>
    <row r="35" spans="1:18" s="5" customFormat="1" thickBot="1" x14ac:dyDescent="0.25">
      <c r="A35" s="42" t="s">
        <v>20</v>
      </c>
      <c r="B35" s="43" t="s">
        <v>19</v>
      </c>
      <c r="C35" s="40">
        <f>SUM(C33:C33)</f>
        <v>0</v>
      </c>
      <c r="D35" s="36">
        <f>SUM(D33:D33)</f>
        <v>3906250</v>
      </c>
      <c r="E35" s="40">
        <f>B32+C35-D35</f>
        <v>0</v>
      </c>
      <c r="F35" s="36">
        <v>0</v>
      </c>
      <c r="G35" s="88"/>
      <c r="H35" s="43" t="s">
        <v>19</v>
      </c>
      <c r="I35" s="40">
        <f>SUM(I33:I34)</f>
        <v>705667.77</v>
      </c>
      <c r="J35" s="36">
        <f>SUM(J33:J34)</f>
        <v>705667.77</v>
      </c>
      <c r="K35" s="40">
        <f>SUM(K33)</f>
        <v>0</v>
      </c>
      <c r="L35" s="36">
        <f>SUM(L33)</f>
        <v>0</v>
      </c>
      <c r="M35" s="40"/>
      <c r="N35" s="43" t="s">
        <v>19</v>
      </c>
      <c r="O35" s="39">
        <f>SUM(O33)</f>
        <v>0</v>
      </c>
      <c r="P35" s="36">
        <f>SUM(P33)</f>
        <v>0</v>
      </c>
      <c r="Q35" s="40">
        <v>0</v>
      </c>
      <c r="R35" s="36">
        <v>0</v>
      </c>
    </row>
    <row r="36" spans="1:18" s="5" customFormat="1" ht="12" x14ac:dyDescent="0.2">
      <c r="A36" s="28"/>
      <c r="B36" s="29"/>
      <c r="C36" s="30"/>
      <c r="D36" s="30"/>
      <c r="E36" s="30"/>
      <c r="F36" s="30"/>
      <c r="G36" s="84"/>
      <c r="H36" s="29"/>
      <c r="I36" s="30"/>
      <c r="J36" s="30"/>
      <c r="K36" s="30"/>
      <c r="L36" s="30"/>
      <c r="M36" s="30"/>
      <c r="N36" s="29"/>
      <c r="O36" s="30"/>
      <c r="P36" s="30"/>
      <c r="Q36" s="30"/>
      <c r="R36" s="30"/>
    </row>
    <row r="37" spans="1:18" s="103" customFormat="1" thickBot="1" x14ac:dyDescent="0.25">
      <c r="A37" s="127" t="s">
        <v>31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02"/>
      <c r="Q37" s="102"/>
      <c r="R37" s="102"/>
    </row>
    <row r="38" spans="1:18" s="4" customFormat="1" ht="23.25" thickBot="1" x14ac:dyDescent="0.25">
      <c r="A38" s="31" t="s">
        <v>13</v>
      </c>
      <c r="B38" s="32">
        <v>16250000</v>
      </c>
      <c r="C38" s="33"/>
      <c r="D38" s="32"/>
      <c r="E38" s="33">
        <f>B38</f>
        <v>16250000</v>
      </c>
      <c r="F38" s="32"/>
      <c r="G38" s="85"/>
      <c r="H38" s="32">
        <v>0</v>
      </c>
      <c r="I38" s="33"/>
      <c r="J38" s="32"/>
      <c r="K38" s="33"/>
      <c r="L38" s="32"/>
      <c r="M38" s="33"/>
      <c r="N38" s="32"/>
      <c r="O38" s="33"/>
      <c r="P38" s="32"/>
      <c r="Q38" s="33"/>
      <c r="R38" s="32"/>
    </row>
    <row r="39" spans="1:18" s="4" customFormat="1" thickBot="1" x14ac:dyDescent="0.25">
      <c r="A39" s="86">
        <v>43860</v>
      </c>
      <c r="B39" s="32">
        <f>E38</f>
        <v>16250000</v>
      </c>
      <c r="C39" s="33">
        <v>0</v>
      </c>
      <c r="D39" s="32">
        <v>8125000</v>
      </c>
      <c r="E39" s="33">
        <f>B39+C39-D39</f>
        <v>8125000</v>
      </c>
      <c r="F39" s="32">
        <v>0</v>
      </c>
      <c r="G39" s="87">
        <v>2</v>
      </c>
      <c r="H39" s="32">
        <v>0</v>
      </c>
      <c r="I39" s="33">
        <v>0</v>
      </c>
      <c r="J39" s="32">
        <v>0</v>
      </c>
      <c r="K39" s="33">
        <v>0</v>
      </c>
      <c r="L39" s="32">
        <v>0</v>
      </c>
      <c r="M39" s="33"/>
      <c r="N39" s="32">
        <v>0</v>
      </c>
      <c r="O39" s="33">
        <v>0</v>
      </c>
      <c r="P39" s="32">
        <v>0</v>
      </c>
      <c r="Q39" s="33">
        <v>0</v>
      </c>
      <c r="R39" s="32">
        <v>0</v>
      </c>
    </row>
    <row r="40" spans="1:18" s="4" customFormat="1" thickBot="1" x14ac:dyDescent="0.25">
      <c r="A40" s="86">
        <v>43861</v>
      </c>
      <c r="B40" s="32">
        <f>E39</f>
        <v>8125000</v>
      </c>
      <c r="C40" s="33">
        <v>0</v>
      </c>
      <c r="D40" s="32">
        <v>8125000</v>
      </c>
      <c r="E40" s="33">
        <f>B40+C40-D40</f>
        <v>0</v>
      </c>
      <c r="F40" s="32">
        <v>0</v>
      </c>
      <c r="G40" s="87">
        <v>2</v>
      </c>
      <c r="H40" s="32">
        <v>0</v>
      </c>
      <c r="I40" s="33">
        <v>0</v>
      </c>
      <c r="J40" s="32">
        <v>0</v>
      </c>
      <c r="K40" s="33">
        <v>0</v>
      </c>
      <c r="L40" s="32">
        <v>0</v>
      </c>
      <c r="M40" s="33"/>
      <c r="N40" s="32">
        <v>0</v>
      </c>
      <c r="O40" s="33">
        <v>0</v>
      </c>
      <c r="P40" s="32">
        <v>0</v>
      </c>
      <c r="Q40" s="33">
        <v>0</v>
      </c>
      <c r="R40" s="32">
        <v>0</v>
      </c>
    </row>
    <row r="41" spans="1:18" s="4" customFormat="1" thickBot="1" x14ac:dyDescent="0.25">
      <c r="A41" s="86">
        <v>43941</v>
      </c>
      <c r="B41" s="32">
        <f>E40</f>
        <v>0</v>
      </c>
      <c r="C41" s="33">
        <v>0</v>
      </c>
      <c r="D41" s="32">
        <v>0</v>
      </c>
      <c r="E41" s="33">
        <f>B41+C41-D41</f>
        <v>0</v>
      </c>
      <c r="F41" s="32">
        <v>0</v>
      </c>
      <c r="G41" s="87">
        <v>2</v>
      </c>
      <c r="H41" s="32">
        <v>0</v>
      </c>
      <c r="I41" s="33">
        <v>1461879.63</v>
      </c>
      <c r="J41" s="32">
        <f>I41</f>
        <v>1461879.63</v>
      </c>
      <c r="K41" s="33">
        <v>0</v>
      </c>
      <c r="L41" s="32">
        <v>0</v>
      </c>
      <c r="M41" s="33"/>
      <c r="N41" s="32">
        <v>0</v>
      </c>
      <c r="O41" s="33">
        <v>0</v>
      </c>
      <c r="P41" s="32">
        <v>0</v>
      </c>
      <c r="Q41" s="33">
        <v>0</v>
      </c>
      <c r="R41" s="32">
        <v>0</v>
      </c>
    </row>
    <row r="42" spans="1:18" s="5" customFormat="1" thickBot="1" x14ac:dyDescent="0.25">
      <c r="A42" s="42" t="s">
        <v>20</v>
      </c>
      <c r="B42" s="43" t="s">
        <v>19</v>
      </c>
      <c r="C42" s="40">
        <f>SUM(C39:C39)</f>
        <v>0</v>
      </c>
      <c r="D42" s="36">
        <f>SUM(D39:D41)</f>
        <v>16250000</v>
      </c>
      <c r="E42" s="40">
        <f>B38+C42-D42</f>
        <v>0</v>
      </c>
      <c r="F42" s="36">
        <v>0</v>
      </c>
      <c r="G42" s="88"/>
      <c r="H42" s="43" t="s">
        <v>19</v>
      </c>
      <c r="I42" s="40">
        <f>SUM(I39:I41)</f>
        <v>1461879.63</v>
      </c>
      <c r="J42" s="36">
        <f>SUM(J39:J41)</f>
        <v>1461879.63</v>
      </c>
      <c r="K42" s="40">
        <f>SUM(K39)</f>
        <v>0</v>
      </c>
      <c r="L42" s="36">
        <f>SUM(L39)</f>
        <v>0</v>
      </c>
      <c r="M42" s="40"/>
      <c r="N42" s="43" t="s">
        <v>19</v>
      </c>
      <c r="O42" s="39">
        <f>SUM(O39)</f>
        <v>0</v>
      </c>
      <c r="P42" s="36">
        <f>SUM(P39)</f>
        <v>0</v>
      </c>
      <c r="Q42" s="40">
        <v>0</v>
      </c>
      <c r="R42" s="36">
        <v>0</v>
      </c>
    </row>
    <row r="43" spans="1:18" s="5" customFormat="1" thickBot="1" x14ac:dyDescent="0.25">
      <c r="A43" s="124"/>
      <c r="B43" s="125"/>
      <c r="C43" s="37"/>
      <c r="D43" s="37"/>
      <c r="E43" s="37"/>
      <c r="F43" s="37"/>
      <c r="G43" s="126"/>
      <c r="H43" s="125"/>
      <c r="I43" s="37"/>
      <c r="J43" s="37"/>
      <c r="K43" s="37"/>
      <c r="L43" s="37"/>
      <c r="M43" s="37"/>
      <c r="N43" s="125"/>
      <c r="O43" s="37"/>
      <c r="P43" s="30"/>
      <c r="Q43" s="30"/>
      <c r="R43" s="30"/>
    </row>
    <row r="44" spans="1:18" s="108" customFormat="1" thickBot="1" x14ac:dyDescent="0.25">
      <c r="A44" s="127" t="s">
        <v>33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02"/>
      <c r="Q44" s="102"/>
      <c r="R44" s="102"/>
    </row>
    <row r="45" spans="1:18" s="5" customFormat="1" ht="23.25" thickBot="1" x14ac:dyDescent="0.25">
      <c r="A45" s="31" t="s">
        <v>13</v>
      </c>
      <c r="B45" s="32">
        <v>7812500</v>
      </c>
      <c r="C45" s="33"/>
      <c r="D45" s="32"/>
      <c r="E45" s="33">
        <f>B45</f>
        <v>7812500</v>
      </c>
      <c r="F45" s="32"/>
      <c r="G45" s="85"/>
      <c r="H45" s="32">
        <v>0</v>
      </c>
      <c r="I45" s="33"/>
      <c r="J45" s="32"/>
      <c r="K45" s="33"/>
      <c r="L45" s="32"/>
      <c r="M45" s="33"/>
      <c r="N45" s="32"/>
      <c r="O45" s="33"/>
      <c r="P45" s="32"/>
      <c r="Q45" s="33"/>
      <c r="R45" s="32"/>
    </row>
    <row r="46" spans="1:18" s="5" customFormat="1" thickBot="1" x14ac:dyDescent="0.25">
      <c r="A46" s="86">
        <v>43861</v>
      </c>
      <c r="B46" s="32">
        <f>E45</f>
        <v>7812500</v>
      </c>
      <c r="C46" s="33">
        <v>0</v>
      </c>
      <c r="D46" s="32">
        <v>7812500</v>
      </c>
      <c r="E46" s="33">
        <f>B46+C46-D46</f>
        <v>0</v>
      </c>
      <c r="F46" s="32">
        <v>0</v>
      </c>
      <c r="G46" s="87">
        <v>2</v>
      </c>
      <c r="H46" s="32">
        <v>0</v>
      </c>
      <c r="I46" s="33">
        <v>0</v>
      </c>
      <c r="J46" s="32">
        <v>0</v>
      </c>
      <c r="K46" s="33">
        <v>0</v>
      </c>
      <c r="L46" s="32">
        <v>0</v>
      </c>
      <c r="M46" s="33"/>
      <c r="N46" s="32">
        <v>0</v>
      </c>
      <c r="O46" s="33">
        <v>0</v>
      </c>
      <c r="P46" s="32">
        <v>0</v>
      </c>
      <c r="Q46" s="33">
        <v>0</v>
      </c>
      <c r="R46" s="32">
        <v>0</v>
      </c>
    </row>
    <row r="47" spans="1:18" s="5" customFormat="1" thickBot="1" x14ac:dyDescent="0.25">
      <c r="A47" s="86">
        <v>43970</v>
      </c>
      <c r="B47" s="32">
        <f>E46</f>
        <v>0</v>
      </c>
      <c r="C47" s="33">
        <v>0</v>
      </c>
      <c r="D47" s="32">
        <v>0</v>
      </c>
      <c r="E47" s="33">
        <f>B47+C47-D47</f>
        <v>0</v>
      </c>
      <c r="F47" s="32">
        <v>0</v>
      </c>
      <c r="G47" s="87">
        <v>2</v>
      </c>
      <c r="H47" s="32">
        <v>0</v>
      </c>
      <c r="I47" s="33">
        <v>716438.82</v>
      </c>
      <c r="J47" s="32">
        <f>I47</f>
        <v>716438.82</v>
      </c>
      <c r="K47" s="33">
        <v>0</v>
      </c>
      <c r="L47" s="32">
        <v>0</v>
      </c>
      <c r="M47" s="33"/>
      <c r="N47" s="32">
        <v>0</v>
      </c>
      <c r="O47" s="33">
        <v>0</v>
      </c>
      <c r="P47" s="32">
        <v>0</v>
      </c>
      <c r="Q47" s="33">
        <v>0</v>
      </c>
      <c r="R47" s="32">
        <v>0</v>
      </c>
    </row>
    <row r="48" spans="1:18" s="5" customFormat="1" thickBot="1" x14ac:dyDescent="0.25">
      <c r="A48" s="42" t="s">
        <v>20</v>
      </c>
      <c r="B48" s="43" t="s">
        <v>19</v>
      </c>
      <c r="C48" s="40">
        <f>SUM(C46:C46)</f>
        <v>0</v>
      </c>
      <c r="D48" s="36">
        <f>SUM(D46:D46)</f>
        <v>7812500</v>
      </c>
      <c r="E48" s="40">
        <f>B45+C48-D48</f>
        <v>0</v>
      </c>
      <c r="F48" s="36">
        <v>0</v>
      </c>
      <c r="G48" s="88"/>
      <c r="H48" s="43" t="s">
        <v>19</v>
      </c>
      <c r="I48" s="40">
        <f>SUM(I46:I47)</f>
        <v>716438.82</v>
      </c>
      <c r="J48" s="36">
        <f>SUM(J46:J47)</f>
        <v>716438.82</v>
      </c>
      <c r="K48" s="40">
        <f>SUM(K46)</f>
        <v>0</v>
      </c>
      <c r="L48" s="36">
        <f>SUM(L46)</f>
        <v>0</v>
      </c>
      <c r="M48" s="40"/>
      <c r="N48" s="43" t="s">
        <v>19</v>
      </c>
      <c r="O48" s="39">
        <f>SUM(O46)</f>
        <v>0</v>
      </c>
      <c r="P48" s="36">
        <f>SUM(P46)</f>
        <v>0</v>
      </c>
      <c r="Q48" s="40">
        <v>0</v>
      </c>
      <c r="R48" s="36">
        <v>0</v>
      </c>
    </row>
    <row r="49" spans="1:18" s="5" customFormat="1" ht="12" x14ac:dyDescent="0.2">
      <c r="A49" s="28"/>
      <c r="B49" s="29"/>
      <c r="C49" s="30"/>
      <c r="D49" s="30"/>
      <c r="E49" s="30"/>
      <c r="F49" s="30"/>
      <c r="G49" s="84"/>
      <c r="H49" s="29"/>
      <c r="I49" s="30"/>
      <c r="J49" s="30"/>
      <c r="K49" s="30"/>
      <c r="L49" s="30"/>
      <c r="M49" s="30"/>
      <c r="N49" s="29"/>
      <c r="O49" s="30"/>
      <c r="P49" s="30"/>
      <c r="Q49" s="30"/>
      <c r="R49" s="30"/>
    </row>
    <row r="50" spans="1:18" s="108" customFormat="1" thickBot="1" x14ac:dyDescent="0.25">
      <c r="A50" s="127" t="s">
        <v>32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02"/>
      <c r="Q50" s="102"/>
      <c r="R50" s="102"/>
    </row>
    <row r="51" spans="1:18" s="5" customFormat="1" ht="23.25" thickBot="1" x14ac:dyDescent="0.25">
      <c r="A51" s="31" t="s">
        <v>13</v>
      </c>
      <c r="B51" s="32">
        <v>14356125</v>
      </c>
      <c r="C51" s="33"/>
      <c r="D51" s="32"/>
      <c r="E51" s="33">
        <f>B51</f>
        <v>14356125</v>
      </c>
      <c r="F51" s="32"/>
      <c r="G51" s="85"/>
      <c r="H51" s="32">
        <v>0</v>
      </c>
      <c r="I51" s="33"/>
      <c r="J51" s="32"/>
      <c r="K51" s="33"/>
      <c r="L51" s="32"/>
      <c r="M51" s="33"/>
      <c r="N51" s="32"/>
      <c r="O51" s="33"/>
      <c r="P51" s="32"/>
      <c r="Q51" s="33"/>
      <c r="R51" s="32"/>
    </row>
    <row r="52" spans="1:18" s="5" customFormat="1" thickBot="1" x14ac:dyDescent="0.25">
      <c r="A52" s="86">
        <v>43861</v>
      </c>
      <c r="B52" s="32">
        <f>E51</f>
        <v>14356125</v>
      </c>
      <c r="C52" s="33">
        <v>0</v>
      </c>
      <c r="D52" s="32">
        <v>14356125</v>
      </c>
      <c r="E52" s="33">
        <f>B52+C52-D52</f>
        <v>0</v>
      </c>
      <c r="F52" s="32">
        <v>0</v>
      </c>
      <c r="G52" s="87">
        <v>2</v>
      </c>
      <c r="H52" s="32">
        <v>0</v>
      </c>
      <c r="I52" s="33">
        <v>0</v>
      </c>
      <c r="J52" s="32">
        <v>0</v>
      </c>
      <c r="K52" s="33">
        <v>0</v>
      </c>
      <c r="L52" s="32">
        <v>0</v>
      </c>
      <c r="M52" s="33"/>
      <c r="N52" s="32">
        <v>0</v>
      </c>
      <c r="O52" s="33">
        <v>0</v>
      </c>
      <c r="P52" s="32">
        <v>0</v>
      </c>
      <c r="Q52" s="33">
        <v>0</v>
      </c>
      <c r="R52" s="32">
        <v>0</v>
      </c>
    </row>
    <row r="53" spans="1:18" s="5" customFormat="1" thickBot="1" x14ac:dyDescent="0.25">
      <c r="A53" s="42" t="s">
        <v>20</v>
      </c>
      <c r="B53" s="43" t="s">
        <v>19</v>
      </c>
      <c r="C53" s="40">
        <f>SUM(C52:C52)</f>
        <v>0</v>
      </c>
      <c r="D53" s="36">
        <f>SUM(D52:D52)</f>
        <v>14356125</v>
      </c>
      <c r="E53" s="40">
        <f>B51+C53-D53</f>
        <v>0</v>
      </c>
      <c r="F53" s="36">
        <v>0</v>
      </c>
      <c r="G53" s="88"/>
      <c r="H53" s="43" t="s">
        <v>19</v>
      </c>
      <c r="I53" s="40">
        <f>SUM(I52:I52)</f>
        <v>0</v>
      </c>
      <c r="J53" s="36">
        <f>SUM(J52:J52)</f>
        <v>0</v>
      </c>
      <c r="K53" s="40">
        <f>SUM(K52)</f>
        <v>0</v>
      </c>
      <c r="L53" s="36">
        <f>SUM(L52)</f>
        <v>0</v>
      </c>
      <c r="M53" s="40"/>
      <c r="N53" s="43" t="s">
        <v>19</v>
      </c>
      <c r="O53" s="39">
        <f>SUM(O52)</f>
        <v>0</v>
      </c>
      <c r="P53" s="36">
        <f>SUM(P52)</f>
        <v>0</v>
      </c>
      <c r="Q53" s="40">
        <v>0</v>
      </c>
      <c r="R53" s="36">
        <v>0</v>
      </c>
    </row>
    <row r="54" spans="1:18" s="5" customFormat="1" ht="12" x14ac:dyDescent="0.2">
      <c r="A54" s="28"/>
      <c r="B54" s="29"/>
      <c r="C54" s="30"/>
      <c r="D54" s="30"/>
      <c r="E54" s="30"/>
      <c r="F54" s="30"/>
      <c r="G54" s="84"/>
      <c r="H54" s="29"/>
      <c r="I54" s="30"/>
      <c r="J54" s="30"/>
      <c r="K54" s="30"/>
      <c r="L54" s="30"/>
      <c r="M54" s="30"/>
      <c r="N54" s="29"/>
      <c r="O54" s="30"/>
      <c r="P54" s="30"/>
      <c r="Q54" s="30"/>
      <c r="R54" s="30"/>
    </row>
    <row r="55" spans="1:18" s="108" customFormat="1" thickBot="1" x14ac:dyDescent="0.25">
      <c r="A55" s="127" t="s">
        <v>34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02"/>
      <c r="Q55" s="102"/>
      <c r="R55" s="102"/>
    </row>
    <row r="56" spans="1:18" s="5" customFormat="1" ht="23.25" thickBot="1" x14ac:dyDescent="0.25">
      <c r="A56" s="31" t="s">
        <v>13</v>
      </c>
      <c r="B56" s="32">
        <v>7500000</v>
      </c>
      <c r="C56" s="33"/>
      <c r="D56" s="32"/>
      <c r="E56" s="33">
        <f>B56</f>
        <v>7500000</v>
      </c>
      <c r="F56" s="32"/>
      <c r="G56" s="85"/>
      <c r="H56" s="32">
        <v>0</v>
      </c>
      <c r="I56" s="33"/>
      <c r="J56" s="32"/>
      <c r="K56" s="33"/>
      <c r="L56" s="32"/>
      <c r="M56" s="33"/>
      <c r="N56" s="32"/>
      <c r="O56" s="33"/>
      <c r="P56" s="32"/>
      <c r="Q56" s="33"/>
      <c r="R56" s="32"/>
    </row>
    <row r="57" spans="1:18" s="5" customFormat="1" thickBot="1" x14ac:dyDescent="0.25">
      <c r="A57" s="86">
        <v>43861</v>
      </c>
      <c r="B57" s="32">
        <f>E56</f>
        <v>7500000</v>
      </c>
      <c r="C57" s="33">
        <v>0</v>
      </c>
      <c r="D57" s="32">
        <v>7500000</v>
      </c>
      <c r="E57" s="33">
        <f>B57+C57-D57</f>
        <v>0</v>
      </c>
      <c r="F57" s="32">
        <v>0</v>
      </c>
      <c r="G57" s="87">
        <v>2</v>
      </c>
      <c r="H57" s="32">
        <v>0</v>
      </c>
      <c r="I57" s="33">
        <v>0</v>
      </c>
      <c r="J57" s="32">
        <v>0</v>
      </c>
      <c r="K57" s="33">
        <v>0</v>
      </c>
      <c r="L57" s="32">
        <v>0</v>
      </c>
      <c r="M57" s="33"/>
      <c r="N57" s="32">
        <v>0</v>
      </c>
      <c r="O57" s="33">
        <v>0</v>
      </c>
      <c r="P57" s="32">
        <v>0</v>
      </c>
      <c r="Q57" s="33">
        <v>0</v>
      </c>
      <c r="R57" s="32">
        <v>0</v>
      </c>
    </row>
    <row r="58" spans="1:18" s="5" customFormat="1" thickBot="1" x14ac:dyDescent="0.25">
      <c r="A58" s="42" t="s">
        <v>20</v>
      </c>
      <c r="B58" s="43" t="s">
        <v>19</v>
      </c>
      <c r="C58" s="40">
        <f>SUM(C57:C57)</f>
        <v>0</v>
      </c>
      <c r="D58" s="36">
        <f>SUM(D57:D57)</f>
        <v>7500000</v>
      </c>
      <c r="E58" s="40">
        <f>B56+C58-D58</f>
        <v>0</v>
      </c>
      <c r="F58" s="36">
        <v>0</v>
      </c>
      <c r="G58" s="88"/>
      <c r="H58" s="43" t="s">
        <v>19</v>
      </c>
      <c r="I58" s="40">
        <f>SUM(I57:I57)</f>
        <v>0</v>
      </c>
      <c r="J58" s="36">
        <f>SUM(J57:J57)</f>
        <v>0</v>
      </c>
      <c r="K58" s="40">
        <f>SUM(K57)</f>
        <v>0</v>
      </c>
      <c r="L58" s="36">
        <f>SUM(L57)</f>
        <v>0</v>
      </c>
      <c r="M58" s="40"/>
      <c r="N58" s="43" t="s">
        <v>19</v>
      </c>
      <c r="O58" s="39">
        <f>SUM(O57)</f>
        <v>0</v>
      </c>
      <c r="P58" s="36">
        <f>SUM(P57)</f>
        <v>0</v>
      </c>
      <c r="Q58" s="40">
        <v>0</v>
      </c>
      <c r="R58" s="36">
        <v>0</v>
      </c>
    </row>
    <row r="59" spans="1:18" s="5" customFormat="1" ht="12" x14ac:dyDescent="0.2">
      <c r="A59" s="28"/>
      <c r="B59" s="29"/>
      <c r="C59" s="30"/>
      <c r="D59" s="30"/>
      <c r="E59" s="30"/>
      <c r="F59" s="30"/>
      <c r="G59" s="84"/>
      <c r="H59" s="29"/>
      <c r="I59" s="30"/>
      <c r="J59" s="30"/>
      <c r="K59" s="30"/>
      <c r="L59" s="30"/>
      <c r="M59" s="30"/>
      <c r="N59" s="29"/>
      <c r="O59" s="30"/>
      <c r="P59" s="30"/>
      <c r="Q59" s="30"/>
      <c r="R59" s="30"/>
    </row>
    <row r="60" spans="1:18" s="4" customFormat="1" thickBot="1" x14ac:dyDescent="0.25">
      <c r="A60" s="127" t="s">
        <v>42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02"/>
      <c r="Q60" s="102"/>
      <c r="R60" s="102"/>
    </row>
    <row r="61" spans="1:18" s="4" customFormat="1" ht="23.25" thickBot="1" x14ac:dyDescent="0.25">
      <c r="A61" s="109" t="s">
        <v>13</v>
      </c>
      <c r="B61" s="107">
        <v>9092750</v>
      </c>
      <c r="C61" s="110"/>
      <c r="D61" s="107"/>
      <c r="E61" s="110">
        <f>B61</f>
        <v>9092750</v>
      </c>
      <c r="F61" s="107"/>
      <c r="G61" s="111"/>
      <c r="H61" s="107">
        <v>0</v>
      </c>
      <c r="I61" s="110"/>
      <c r="J61" s="107"/>
      <c r="K61" s="110"/>
      <c r="L61" s="107"/>
      <c r="M61" s="110"/>
      <c r="N61" s="107"/>
      <c r="O61" s="110"/>
      <c r="P61" s="107"/>
      <c r="Q61" s="110"/>
      <c r="R61" s="107"/>
    </row>
    <row r="62" spans="1:18" s="4" customFormat="1" thickBot="1" x14ac:dyDescent="0.25">
      <c r="A62" s="106">
        <v>43550</v>
      </c>
      <c r="B62" s="107">
        <f>E61</f>
        <v>9092750</v>
      </c>
      <c r="C62" s="110">
        <v>0</v>
      </c>
      <c r="D62" s="107"/>
      <c r="E62" s="110">
        <f>B62+C62-D62</f>
        <v>9092750</v>
      </c>
      <c r="F62" s="107">
        <v>0</v>
      </c>
      <c r="G62" s="112">
        <v>1</v>
      </c>
      <c r="H62" s="107">
        <v>0</v>
      </c>
      <c r="I62" s="110">
        <v>0</v>
      </c>
      <c r="J62" s="107">
        <v>0</v>
      </c>
      <c r="K62" s="110">
        <v>0</v>
      </c>
      <c r="L62" s="107">
        <v>0</v>
      </c>
      <c r="M62" s="110"/>
      <c r="N62" s="107">
        <v>0</v>
      </c>
      <c r="O62" s="110">
        <v>0</v>
      </c>
      <c r="P62" s="107">
        <v>0</v>
      </c>
      <c r="Q62" s="110">
        <v>0</v>
      </c>
      <c r="R62" s="107">
        <v>0</v>
      </c>
    </row>
    <row r="63" spans="1:18" s="4" customFormat="1" thickBot="1" x14ac:dyDescent="0.25">
      <c r="A63" s="106">
        <v>43907</v>
      </c>
      <c r="B63" s="107">
        <f>E62</f>
        <v>9092750</v>
      </c>
      <c r="C63" s="110">
        <v>0</v>
      </c>
      <c r="D63" s="107"/>
      <c r="E63" s="110">
        <f>B63+C63-D63</f>
        <v>9092750</v>
      </c>
      <c r="F63" s="107">
        <v>0</v>
      </c>
      <c r="G63" s="112">
        <v>1</v>
      </c>
      <c r="H63" s="107">
        <v>0</v>
      </c>
      <c r="I63" s="110">
        <v>90869.64</v>
      </c>
      <c r="J63" s="107">
        <f>I63</f>
        <v>90869.64</v>
      </c>
      <c r="K63" s="110">
        <v>0</v>
      </c>
      <c r="L63" s="107">
        <v>0</v>
      </c>
      <c r="M63" s="110"/>
      <c r="N63" s="107">
        <v>0</v>
      </c>
      <c r="O63" s="110">
        <v>0</v>
      </c>
      <c r="P63" s="107">
        <v>0</v>
      </c>
      <c r="Q63" s="110">
        <v>0</v>
      </c>
      <c r="R63" s="107">
        <v>0</v>
      </c>
    </row>
    <row r="64" spans="1:18" s="4" customFormat="1" thickBot="1" x14ac:dyDescent="0.25">
      <c r="A64" s="113" t="s">
        <v>20</v>
      </c>
      <c r="B64" s="114" t="s">
        <v>19</v>
      </c>
      <c r="C64" s="115">
        <f>SUM(C62:C63)</f>
        <v>0</v>
      </c>
      <c r="D64" s="116">
        <f>SUM(C64)</f>
        <v>0</v>
      </c>
      <c r="E64" s="115">
        <f>B61+C64-D64</f>
        <v>9092750</v>
      </c>
      <c r="F64" s="116">
        <v>0</v>
      </c>
      <c r="G64" s="117"/>
      <c r="H64" s="114" t="s">
        <v>19</v>
      </c>
      <c r="I64" s="115">
        <f>SUM(I62:I63)</f>
        <v>90869.64</v>
      </c>
      <c r="J64" s="116">
        <f>SUM(J62:J63)</f>
        <v>90869.64</v>
      </c>
      <c r="K64" s="115">
        <f>SUM(K62)</f>
        <v>0</v>
      </c>
      <c r="L64" s="116">
        <f>SUM(L62)</f>
        <v>0</v>
      </c>
      <c r="M64" s="115"/>
      <c r="N64" s="114" t="s">
        <v>19</v>
      </c>
      <c r="O64" s="118">
        <f>SUM(O62)</f>
        <v>0</v>
      </c>
      <c r="P64" s="116">
        <f>SUM(P62)</f>
        <v>0</v>
      </c>
      <c r="Q64" s="115">
        <v>0</v>
      </c>
      <c r="R64" s="116">
        <v>0</v>
      </c>
    </row>
    <row r="65" spans="1:18" s="4" customFormat="1" ht="12" x14ac:dyDescent="0.2">
      <c r="A65" s="119"/>
      <c r="B65" s="120"/>
      <c r="C65" s="121"/>
      <c r="D65" s="121"/>
      <c r="E65" s="121"/>
      <c r="F65" s="121"/>
      <c r="G65" s="122"/>
      <c r="H65" s="120"/>
      <c r="I65" s="121"/>
      <c r="J65" s="121"/>
      <c r="K65" s="121"/>
      <c r="L65" s="121"/>
      <c r="M65" s="121"/>
      <c r="N65" s="120"/>
      <c r="O65" s="121"/>
      <c r="P65" s="121"/>
      <c r="Q65" s="121"/>
      <c r="R65" s="121"/>
    </row>
    <row r="66" spans="1:18" s="4" customFormat="1" thickBot="1" x14ac:dyDescent="0.25">
      <c r="A66" s="127" t="s">
        <v>43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02"/>
      <c r="Q66" s="102"/>
      <c r="R66" s="102"/>
    </row>
    <row r="67" spans="1:18" s="4" customFormat="1" ht="23.25" thickBot="1" x14ac:dyDescent="0.25">
      <c r="A67" s="109" t="s">
        <v>13</v>
      </c>
      <c r="B67" s="107">
        <v>25732875</v>
      </c>
      <c r="C67" s="110"/>
      <c r="D67" s="107"/>
      <c r="E67" s="110">
        <f>B67</f>
        <v>25732875</v>
      </c>
      <c r="F67" s="107"/>
      <c r="G67" s="111"/>
      <c r="H67" s="107">
        <v>0</v>
      </c>
      <c r="I67" s="110"/>
      <c r="J67" s="107"/>
      <c r="K67" s="110"/>
      <c r="L67" s="107"/>
      <c r="M67" s="110"/>
      <c r="N67" s="107"/>
      <c r="O67" s="110"/>
      <c r="P67" s="107"/>
      <c r="Q67" s="110"/>
      <c r="R67" s="107"/>
    </row>
    <row r="68" spans="1:18" s="4" customFormat="1" thickBot="1" x14ac:dyDescent="0.25">
      <c r="A68" s="106" t="s">
        <v>28</v>
      </c>
      <c r="B68" s="107">
        <f>E67</f>
        <v>25732875</v>
      </c>
      <c r="C68" s="110">
        <v>0</v>
      </c>
      <c r="D68" s="107"/>
      <c r="E68" s="110">
        <f>B68+C68-D68</f>
        <v>25732875</v>
      </c>
      <c r="F68" s="107">
        <v>0</v>
      </c>
      <c r="G68" s="112">
        <v>1</v>
      </c>
      <c r="H68" s="107">
        <v>0</v>
      </c>
      <c r="I68" s="110">
        <v>0</v>
      </c>
      <c r="J68" s="107">
        <v>0</v>
      </c>
      <c r="K68" s="110">
        <v>0</v>
      </c>
      <c r="L68" s="107">
        <v>0</v>
      </c>
      <c r="M68" s="110"/>
      <c r="N68" s="107">
        <v>0</v>
      </c>
      <c r="O68" s="110">
        <v>0</v>
      </c>
      <c r="P68" s="107">
        <v>0</v>
      </c>
      <c r="Q68" s="110">
        <v>0</v>
      </c>
      <c r="R68" s="107">
        <v>0</v>
      </c>
    </row>
    <row r="69" spans="1:18" s="4" customFormat="1" thickBot="1" x14ac:dyDescent="0.25">
      <c r="A69" s="113" t="s">
        <v>20</v>
      </c>
      <c r="B69" s="114" t="s">
        <v>19</v>
      </c>
      <c r="C69" s="115">
        <f>SUM(C68)</f>
        <v>0</v>
      </c>
      <c r="D69" s="116">
        <f>SUM(D68:D68)</f>
        <v>0</v>
      </c>
      <c r="E69" s="115">
        <f>B67+C69-D69</f>
        <v>25732875</v>
      </c>
      <c r="F69" s="116">
        <v>0</v>
      </c>
      <c r="G69" s="117"/>
      <c r="H69" s="114" t="s">
        <v>19</v>
      </c>
      <c r="I69" s="115">
        <f>SUM(I68:I68)</f>
        <v>0</v>
      </c>
      <c r="J69" s="116">
        <f>SUM(J68:J68)</f>
        <v>0</v>
      </c>
      <c r="K69" s="115">
        <f>SUM(K68)</f>
        <v>0</v>
      </c>
      <c r="L69" s="116">
        <f>SUM(L68)</f>
        <v>0</v>
      </c>
      <c r="M69" s="115"/>
      <c r="N69" s="114" t="s">
        <v>19</v>
      </c>
      <c r="O69" s="118">
        <f>SUM(O68)</f>
        <v>0</v>
      </c>
      <c r="P69" s="116">
        <f>SUM(P68)</f>
        <v>0</v>
      </c>
      <c r="Q69" s="115">
        <v>0</v>
      </c>
      <c r="R69" s="116">
        <v>0</v>
      </c>
    </row>
    <row r="70" spans="1:18" s="4" customFormat="1" ht="12" x14ac:dyDescent="0.2">
      <c r="A70" s="119"/>
      <c r="B70" s="120"/>
      <c r="C70" s="121"/>
      <c r="D70" s="121"/>
      <c r="E70" s="121"/>
      <c r="F70" s="121"/>
      <c r="G70" s="122"/>
      <c r="H70" s="120"/>
      <c r="I70" s="121"/>
      <c r="J70" s="121"/>
      <c r="K70" s="121"/>
      <c r="L70" s="121"/>
      <c r="M70" s="121"/>
      <c r="N70" s="120"/>
      <c r="O70" s="121"/>
      <c r="P70" s="121"/>
      <c r="Q70" s="121"/>
      <c r="R70" s="121"/>
    </row>
    <row r="71" spans="1:18" s="4" customFormat="1" thickBot="1" x14ac:dyDescent="0.25">
      <c r="A71" s="127" t="s">
        <v>39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02"/>
      <c r="Q71" s="102"/>
      <c r="R71" s="102"/>
    </row>
    <row r="72" spans="1:18" s="4" customFormat="1" ht="23.25" thickBot="1" x14ac:dyDescent="0.25">
      <c r="A72" s="109" t="s">
        <v>13</v>
      </c>
      <c r="B72" s="107">
        <v>0</v>
      </c>
      <c r="C72" s="110"/>
      <c r="D72" s="107"/>
      <c r="E72" s="110">
        <f>B72</f>
        <v>0</v>
      </c>
      <c r="F72" s="107"/>
      <c r="G72" s="111"/>
      <c r="H72" s="107">
        <v>0</v>
      </c>
      <c r="I72" s="110"/>
      <c r="J72" s="107"/>
      <c r="K72" s="110"/>
      <c r="L72" s="107"/>
      <c r="M72" s="110"/>
      <c r="N72" s="107"/>
      <c r="O72" s="110"/>
      <c r="P72" s="107"/>
      <c r="Q72" s="110"/>
      <c r="R72" s="107"/>
    </row>
    <row r="73" spans="1:18" s="4" customFormat="1" thickBot="1" x14ac:dyDescent="0.25">
      <c r="A73" s="106">
        <v>43861</v>
      </c>
      <c r="B73" s="107">
        <f>E72</f>
        <v>0</v>
      </c>
      <c r="C73" s="110">
        <v>49824875</v>
      </c>
      <c r="D73" s="107"/>
      <c r="E73" s="110">
        <f>B73+C73-D73</f>
        <v>49824875</v>
      </c>
      <c r="F73" s="107">
        <v>0</v>
      </c>
      <c r="G73" s="112">
        <v>1</v>
      </c>
      <c r="H73" s="107">
        <v>0</v>
      </c>
      <c r="I73" s="110">
        <v>0</v>
      </c>
      <c r="J73" s="107">
        <v>0</v>
      </c>
      <c r="K73" s="110">
        <v>0</v>
      </c>
      <c r="L73" s="107">
        <v>0</v>
      </c>
      <c r="M73" s="110"/>
      <c r="N73" s="107">
        <v>0</v>
      </c>
      <c r="O73" s="110">
        <v>0</v>
      </c>
      <c r="P73" s="107">
        <v>0</v>
      </c>
      <c r="Q73" s="110">
        <v>0</v>
      </c>
      <c r="R73" s="107">
        <v>0</v>
      </c>
    </row>
    <row r="74" spans="1:18" s="4" customFormat="1" thickBot="1" x14ac:dyDescent="0.25">
      <c r="A74" s="113" t="s">
        <v>20</v>
      </c>
      <c r="B74" s="114" t="s">
        <v>19</v>
      </c>
      <c r="C74" s="115">
        <f>SUM(C73)</f>
        <v>49824875</v>
      </c>
      <c r="D74" s="116">
        <f>SUM(D73:D73)</f>
        <v>0</v>
      </c>
      <c r="E74" s="115">
        <f>B72+C74-D74</f>
        <v>49824875</v>
      </c>
      <c r="F74" s="116">
        <v>0</v>
      </c>
      <c r="G74" s="117"/>
      <c r="H74" s="114" t="s">
        <v>19</v>
      </c>
      <c r="I74" s="115">
        <f>SUM(I73:I73)</f>
        <v>0</v>
      </c>
      <c r="J74" s="116">
        <f>SUM(J73:J73)</f>
        <v>0</v>
      </c>
      <c r="K74" s="115">
        <f>SUM(K73)</f>
        <v>0</v>
      </c>
      <c r="L74" s="116">
        <f>SUM(L73)</f>
        <v>0</v>
      </c>
      <c r="M74" s="115"/>
      <c r="N74" s="114" t="s">
        <v>19</v>
      </c>
      <c r="O74" s="118">
        <f>SUM(O73)</f>
        <v>0</v>
      </c>
      <c r="P74" s="116">
        <f>SUM(P73)</f>
        <v>0</v>
      </c>
      <c r="Q74" s="115">
        <v>0</v>
      </c>
      <c r="R74" s="116">
        <v>0</v>
      </c>
    </row>
    <row r="75" spans="1:18" s="4" customFormat="1" ht="11.25" customHeight="1" x14ac:dyDescent="0.2">
      <c r="A75" s="119"/>
      <c r="B75" s="120"/>
      <c r="C75" s="121"/>
      <c r="D75" s="121"/>
      <c r="E75" s="121"/>
      <c r="F75" s="121"/>
      <c r="G75" s="122"/>
      <c r="H75" s="120"/>
      <c r="I75" s="121"/>
      <c r="J75" s="121"/>
      <c r="K75" s="121"/>
      <c r="L75" s="121"/>
      <c r="M75" s="121"/>
      <c r="N75" s="120"/>
      <c r="O75" s="121"/>
      <c r="P75" s="121"/>
      <c r="Q75" s="121"/>
      <c r="R75" s="121"/>
    </row>
    <row r="76" spans="1:18" s="4" customFormat="1" thickBot="1" x14ac:dyDescent="0.25">
      <c r="A76" s="41"/>
      <c r="B76" s="41" t="s">
        <v>16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s="4" customFormat="1" ht="23.25" thickBot="1" x14ac:dyDescent="0.25">
      <c r="A77" s="31" t="s">
        <v>13</v>
      </c>
      <c r="B77" s="32">
        <f>B67+B61+B56+B51+B45+B38+B32</f>
        <v>84650500</v>
      </c>
      <c r="C77" s="33"/>
      <c r="D77" s="32"/>
      <c r="E77" s="33">
        <f>B77</f>
        <v>84650500</v>
      </c>
      <c r="F77" s="32"/>
      <c r="G77" s="33"/>
      <c r="H77" s="32">
        <v>0</v>
      </c>
      <c r="I77" s="64"/>
      <c r="J77" s="32"/>
      <c r="K77" s="33"/>
      <c r="L77" s="32"/>
      <c r="M77" s="33"/>
      <c r="N77" s="32"/>
      <c r="O77" s="33"/>
      <c r="P77" s="32"/>
      <c r="Q77" s="33"/>
      <c r="R77" s="32"/>
    </row>
    <row r="78" spans="1:18" s="5" customFormat="1" thickBot="1" x14ac:dyDescent="0.25">
      <c r="A78" s="31" t="s">
        <v>28</v>
      </c>
      <c r="B78" s="32">
        <f>B68+B62+B57+B52+B46+B39+B33</f>
        <v>84650500</v>
      </c>
      <c r="C78" s="32">
        <f>C68+C62+C57+C52+C46+C39+C33+C40+C73</f>
        <v>49824875</v>
      </c>
      <c r="D78" s="32">
        <f>D68+D62+D57+D52+D46+D39+D33+D40+D73</f>
        <v>49824875</v>
      </c>
      <c r="E78" s="33">
        <f>B78+C78-D78</f>
        <v>84650500</v>
      </c>
      <c r="F78" s="32">
        <v>0</v>
      </c>
      <c r="G78" s="33"/>
      <c r="H78" s="32">
        <v>0</v>
      </c>
      <c r="I78" s="32">
        <f>I68+I62+I57+I52+I46+I39+I33+I40+I73</f>
        <v>0</v>
      </c>
      <c r="J78" s="32">
        <f>J68+J62+J57+J52+J46+J39+J33+J40+J73</f>
        <v>0</v>
      </c>
      <c r="K78" s="33">
        <v>0</v>
      </c>
      <c r="L78" s="32">
        <v>0</v>
      </c>
      <c r="M78" s="33"/>
      <c r="N78" s="32">
        <v>0</v>
      </c>
      <c r="O78" s="33">
        <v>0</v>
      </c>
      <c r="P78" s="32">
        <v>0</v>
      </c>
      <c r="Q78" s="33">
        <v>0</v>
      </c>
      <c r="R78" s="32">
        <v>0</v>
      </c>
    </row>
    <row r="79" spans="1:18" s="5" customFormat="1" thickBot="1" x14ac:dyDescent="0.25">
      <c r="A79" s="31" t="s">
        <v>40</v>
      </c>
      <c r="B79" s="32">
        <f>E78</f>
        <v>84650500</v>
      </c>
      <c r="C79" s="32">
        <f>C34</f>
        <v>0</v>
      </c>
      <c r="D79" s="32">
        <f>D34</f>
        <v>0</v>
      </c>
      <c r="E79" s="33">
        <f>B79+C79-D79</f>
        <v>84650500</v>
      </c>
      <c r="F79" s="32">
        <v>0</v>
      </c>
      <c r="G79" s="33"/>
      <c r="H79" s="32">
        <v>0</v>
      </c>
      <c r="I79" s="32">
        <f>I34</f>
        <v>705667.77</v>
      </c>
      <c r="J79" s="32">
        <f>J34</f>
        <v>705667.77</v>
      </c>
      <c r="K79" s="33">
        <v>0</v>
      </c>
      <c r="L79" s="32">
        <v>0</v>
      </c>
      <c r="M79" s="33"/>
      <c r="N79" s="32">
        <v>0</v>
      </c>
      <c r="O79" s="33">
        <v>0</v>
      </c>
      <c r="P79" s="32">
        <v>0</v>
      </c>
      <c r="Q79" s="33">
        <v>0</v>
      </c>
      <c r="R79" s="32">
        <v>0</v>
      </c>
    </row>
    <row r="80" spans="1:18" s="5" customFormat="1" thickBot="1" x14ac:dyDescent="0.25">
      <c r="A80" s="31" t="s">
        <v>41</v>
      </c>
      <c r="B80" s="32">
        <f>E79</f>
        <v>84650500</v>
      </c>
      <c r="C80" s="32">
        <f>C35</f>
        <v>0</v>
      </c>
      <c r="D80" s="32">
        <v>0</v>
      </c>
      <c r="E80" s="33">
        <f>B80+C80-D80</f>
        <v>84650500</v>
      </c>
      <c r="F80" s="32">
        <v>0</v>
      </c>
      <c r="G80" s="33"/>
      <c r="H80" s="32">
        <v>0</v>
      </c>
      <c r="I80" s="32">
        <f>I63+I62</f>
        <v>90869.64</v>
      </c>
      <c r="J80" s="32">
        <f>J63+J62</f>
        <v>90869.64</v>
      </c>
      <c r="K80" s="33">
        <v>0</v>
      </c>
      <c r="L80" s="32">
        <v>0</v>
      </c>
      <c r="M80" s="33"/>
      <c r="N80" s="32">
        <v>0</v>
      </c>
      <c r="O80" s="33">
        <v>0</v>
      </c>
      <c r="P80" s="32">
        <v>0</v>
      </c>
      <c r="Q80" s="33">
        <v>0</v>
      </c>
      <c r="R80" s="32">
        <v>0</v>
      </c>
    </row>
    <row r="81" spans="1:18" s="5" customFormat="1" thickBot="1" x14ac:dyDescent="0.25">
      <c r="A81" s="31" t="s">
        <v>44</v>
      </c>
      <c r="B81" s="32">
        <f>E80</f>
        <v>84650500</v>
      </c>
      <c r="C81" s="32">
        <f>C36</f>
        <v>0</v>
      </c>
      <c r="D81" s="32">
        <v>0</v>
      </c>
      <c r="E81" s="33">
        <f>B81+C81-D81</f>
        <v>84650500</v>
      </c>
      <c r="F81" s="32">
        <v>0</v>
      </c>
      <c r="G81" s="33"/>
      <c r="H81" s="32">
        <v>0</v>
      </c>
      <c r="I81" s="32">
        <f>I41</f>
        <v>1461879.63</v>
      </c>
      <c r="J81" s="32">
        <f>I81</f>
        <v>1461879.63</v>
      </c>
      <c r="K81" s="33">
        <v>0</v>
      </c>
      <c r="L81" s="32">
        <v>0</v>
      </c>
      <c r="M81" s="33"/>
      <c r="N81" s="32">
        <v>0</v>
      </c>
      <c r="O81" s="33">
        <v>0</v>
      </c>
      <c r="P81" s="32">
        <v>0</v>
      </c>
      <c r="Q81" s="33">
        <v>0</v>
      </c>
      <c r="R81" s="32">
        <v>0</v>
      </c>
    </row>
    <row r="82" spans="1:18" s="5" customFormat="1" thickBot="1" x14ac:dyDescent="0.25">
      <c r="A82" s="31" t="s">
        <v>45</v>
      </c>
      <c r="B82" s="32">
        <f>E81</f>
        <v>84650500</v>
      </c>
      <c r="C82" s="32">
        <f>C37</f>
        <v>0</v>
      </c>
      <c r="D82" s="32">
        <v>0</v>
      </c>
      <c r="E82" s="33">
        <f>B82+C82-D82</f>
        <v>84650500</v>
      </c>
      <c r="F82" s="32">
        <v>0</v>
      </c>
      <c r="G82" s="33"/>
      <c r="H82" s="32">
        <v>0</v>
      </c>
      <c r="I82" s="32">
        <f>I47</f>
        <v>716438.82</v>
      </c>
      <c r="J82" s="32">
        <f>I82</f>
        <v>716438.82</v>
      </c>
      <c r="K82" s="33">
        <v>0</v>
      </c>
      <c r="L82" s="32">
        <v>0</v>
      </c>
      <c r="M82" s="33"/>
      <c r="N82" s="32">
        <v>0</v>
      </c>
      <c r="O82" s="33">
        <v>0</v>
      </c>
      <c r="P82" s="32">
        <v>0</v>
      </c>
      <c r="Q82" s="33">
        <v>0</v>
      </c>
      <c r="R82" s="32">
        <v>0</v>
      </c>
    </row>
    <row r="83" spans="1:18" s="4" customFormat="1" thickBot="1" x14ac:dyDescent="0.25">
      <c r="A83" s="42" t="s">
        <v>20</v>
      </c>
      <c r="B83" s="48" t="s">
        <v>19</v>
      </c>
      <c r="C83" s="89">
        <f>SUM(C78:C79)</f>
        <v>49824875</v>
      </c>
      <c r="D83" s="90">
        <f>SUM(D78:D79)</f>
        <v>49824875</v>
      </c>
      <c r="E83" s="40">
        <f>B77+C83-D83</f>
        <v>84650500</v>
      </c>
      <c r="F83" s="36">
        <v>0</v>
      </c>
      <c r="G83" s="49"/>
      <c r="H83" s="48" t="s">
        <v>19</v>
      </c>
      <c r="I83" s="39">
        <f>SUM(I78:I82)</f>
        <v>2974855.86</v>
      </c>
      <c r="J83" s="36">
        <f>SUM(J78:J82)</f>
        <v>2974855.86</v>
      </c>
      <c r="K83" s="40">
        <v>0</v>
      </c>
      <c r="L83" s="36">
        <v>0</v>
      </c>
      <c r="M83" s="49"/>
      <c r="N83" s="48" t="s">
        <v>19</v>
      </c>
      <c r="O83" s="39">
        <f>SUM(O78:O78)</f>
        <v>0</v>
      </c>
      <c r="P83" s="36">
        <f>SUM(P78:P78)</f>
        <v>0</v>
      </c>
      <c r="Q83" s="40">
        <v>0</v>
      </c>
      <c r="R83" s="36">
        <v>0</v>
      </c>
    </row>
    <row r="84" spans="1:18" s="4" customFormat="1" ht="45.75" thickBot="1" x14ac:dyDescent="0.25">
      <c r="A84" s="44" t="s">
        <v>29</v>
      </c>
      <c r="B84" s="45" t="s">
        <v>19</v>
      </c>
      <c r="C84" s="46"/>
      <c r="D84" s="34"/>
      <c r="E84" s="46"/>
      <c r="F84" s="47"/>
      <c r="G84" s="46"/>
      <c r="H84" s="45" t="s">
        <v>19</v>
      </c>
      <c r="I84" s="46"/>
      <c r="J84" s="47"/>
      <c r="K84" s="46"/>
      <c r="L84" s="47"/>
      <c r="M84" s="46"/>
      <c r="N84" s="45" t="s">
        <v>19</v>
      </c>
      <c r="O84" s="46"/>
      <c r="P84" s="47"/>
      <c r="Q84" s="46"/>
      <c r="R84" s="47"/>
    </row>
    <row r="85" spans="1:18" s="4" customFormat="1" ht="12" x14ac:dyDescent="0.2">
      <c r="A85" s="8"/>
      <c r="B85" s="10" t="s">
        <v>23</v>
      </c>
      <c r="C85" s="8"/>
      <c r="D85" s="3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4" customFormat="1" thickBot="1" x14ac:dyDescent="0.25">
      <c r="A86" s="41"/>
      <c r="B86" s="41" t="s">
        <v>18</v>
      </c>
      <c r="C86" s="8"/>
      <c r="D86" s="6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s="4" customFormat="1" ht="23.25" thickBot="1" x14ac:dyDescent="0.25">
      <c r="A87" s="91" t="s">
        <v>13</v>
      </c>
      <c r="B87" s="92">
        <v>0</v>
      </c>
      <c r="C87" s="78"/>
      <c r="D87" s="93"/>
      <c r="E87" s="78"/>
      <c r="F87" s="78"/>
      <c r="G87" s="78"/>
      <c r="H87" s="78">
        <v>0</v>
      </c>
      <c r="I87" s="78"/>
      <c r="J87" s="78"/>
      <c r="K87" s="78"/>
      <c r="L87" s="78"/>
      <c r="M87" s="78"/>
      <c r="N87" s="78">
        <v>0</v>
      </c>
      <c r="O87" s="78"/>
      <c r="P87" s="78"/>
      <c r="Q87" s="79"/>
      <c r="R87" s="55"/>
    </row>
    <row r="88" spans="1:18" s="5" customFormat="1" thickBot="1" x14ac:dyDescent="0.25">
      <c r="A88" s="91" t="s">
        <v>28</v>
      </c>
      <c r="B88" s="92">
        <v>0</v>
      </c>
      <c r="C88" s="78">
        <v>0</v>
      </c>
      <c r="D88" s="93">
        <v>0</v>
      </c>
      <c r="E88" s="78">
        <v>0</v>
      </c>
      <c r="F88" s="78">
        <v>0</v>
      </c>
      <c r="G88" s="78"/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/>
      <c r="N88" s="78">
        <v>0</v>
      </c>
      <c r="O88" s="78">
        <v>0</v>
      </c>
      <c r="P88" s="78">
        <v>0</v>
      </c>
      <c r="Q88" s="79">
        <v>0</v>
      </c>
      <c r="R88" s="55">
        <v>0</v>
      </c>
    </row>
    <row r="89" spans="1:18" s="5" customFormat="1" thickBot="1" x14ac:dyDescent="0.25">
      <c r="A89" s="91" t="s">
        <v>40</v>
      </c>
      <c r="B89" s="92">
        <v>0</v>
      </c>
      <c r="C89" s="78">
        <v>0</v>
      </c>
      <c r="D89" s="93">
        <v>0</v>
      </c>
      <c r="E89" s="78">
        <v>0</v>
      </c>
      <c r="F89" s="78">
        <v>0</v>
      </c>
      <c r="G89" s="78"/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/>
      <c r="N89" s="78">
        <v>0</v>
      </c>
      <c r="O89" s="78">
        <v>0</v>
      </c>
      <c r="P89" s="78">
        <v>0</v>
      </c>
      <c r="Q89" s="79">
        <v>0</v>
      </c>
      <c r="R89" s="55">
        <v>0</v>
      </c>
    </row>
    <row r="90" spans="1:18" s="5" customFormat="1" thickBot="1" x14ac:dyDescent="0.25">
      <c r="A90" s="91" t="s">
        <v>41</v>
      </c>
      <c r="B90" s="92">
        <v>0</v>
      </c>
      <c r="C90" s="78">
        <v>0</v>
      </c>
      <c r="D90" s="93">
        <v>0</v>
      </c>
      <c r="E90" s="78">
        <v>0</v>
      </c>
      <c r="F90" s="78">
        <v>0</v>
      </c>
      <c r="G90" s="78"/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/>
      <c r="N90" s="78">
        <v>0</v>
      </c>
      <c r="O90" s="78">
        <v>0</v>
      </c>
      <c r="P90" s="78">
        <v>0</v>
      </c>
      <c r="Q90" s="79">
        <v>0</v>
      </c>
      <c r="R90" s="55">
        <v>0</v>
      </c>
    </row>
    <row r="91" spans="1:18" s="5" customFormat="1" thickBot="1" x14ac:dyDescent="0.25">
      <c r="A91" s="91" t="s">
        <v>44</v>
      </c>
      <c r="B91" s="92">
        <v>0</v>
      </c>
      <c r="C91" s="78">
        <v>0</v>
      </c>
      <c r="D91" s="93">
        <v>0</v>
      </c>
      <c r="E91" s="78">
        <v>0</v>
      </c>
      <c r="F91" s="78">
        <v>0</v>
      </c>
      <c r="G91" s="78"/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/>
      <c r="N91" s="78">
        <v>0</v>
      </c>
      <c r="O91" s="78">
        <v>0</v>
      </c>
      <c r="P91" s="78">
        <v>0</v>
      </c>
      <c r="Q91" s="79">
        <v>0</v>
      </c>
      <c r="R91" s="55">
        <v>0</v>
      </c>
    </row>
    <row r="92" spans="1:18" s="5" customFormat="1" thickBot="1" x14ac:dyDescent="0.25">
      <c r="A92" s="91" t="s">
        <v>45</v>
      </c>
      <c r="B92" s="92">
        <v>0</v>
      </c>
      <c r="C92" s="78">
        <v>0</v>
      </c>
      <c r="D92" s="93">
        <v>0</v>
      </c>
      <c r="E92" s="78">
        <v>0</v>
      </c>
      <c r="F92" s="78">
        <v>0</v>
      </c>
      <c r="G92" s="78"/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/>
      <c r="N92" s="78">
        <v>0</v>
      </c>
      <c r="O92" s="78">
        <v>0</v>
      </c>
      <c r="P92" s="78">
        <v>0</v>
      </c>
      <c r="Q92" s="79">
        <v>0</v>
      </c>
      <c r="R92" s="55">
        <v>0</v>
      </c>
    </row>
    <row r="93" spans="1:18" s="4" customFormat="1" thickBot="1" x14ac:dyDescent="0.25">
      <c r="A93" s="42" t="s">
        <v>20</v>
      </c>
      <c r="B93" s="94" t="s">
        <v>19</v>
      </c>
      <c r="C93" s="52">
        <f>SUM(C88:C88)</f>
        <v>0</v>
      </c>
      <c r="D93" s="78">
        <f>SUM(D88:D88)</f>
        <v>0</v>
      </c>
      <c r="E93" s="52">
        <f>B87+C93-D93</f>
        <v>0</v>
      </c>
      <c r="F93" s="52">
        <v>0</v>
      </c>
      <c r="G93" s="74"/>
      <c r="H93" s="73" t="s">
        <v>19</v>
      </c>
      <c r="I93" s="52">
        <f>SUM(I88:I88)</f>
        <v>0</v>
      </c>
      <c r="J93" s="52">
        <f>SUM(J88:J88)</f>
        <v>0</v>
      </c>
      <c r="K93" s="52">
        <v>0</v>
      </c>
      <c r="L93" s="52">
        <v>0</v>
      </c>
      <c r="M93" s="74"/>
      <c r="N93" s="73" t="s">
        <v>19</v>
      </c>
      <c r="O93" s="52">
        <v>0</v>
      </c>
      <c r="P93" s="52">
        <v>0</v>
      </c>
      <c r="Q93" s="72">
        <v>0</v>
      </c>
      <c r="R93" s="63">
        <v>0</v>
      </c>
    </row>
    <row r="94" spans="1:18" s="4" customFormat="1" ht="45.75" thickBot="1" x14ac:dyDescent="0.25">
      <c r="A94" s="95" t="s">
        <v>29</v>
      </c>
      <c r="B94" s="96" t="s">
        <v>19</v>
      </c>
      <c r="C94" s="97"/>
      <c r="D94" s="98">
        <v>0</v>
      </c>
      <c r="E94" s="97"/>
      <c r="F94" s="97"/>
      <c r="G94" s="97"/>
      <c r="H94" s="96" t="s">
        <v>19</v>
      </c>
      <c r="I94" s="97"/>
      <c r="J94" s="97"/>
      <c r="K94" s="97"/>
      <c r="L94" s="97"/>
      <c r="M94" s="97"/>
      <c r="N94" s="96" t="s">
        <v>19</v>
      </c>
      <c r="O94" s="97"/>
      <c r="P94" s="97"/>
      <c r="Q94" s="99"/>
      <c r="R94" s="100"/>
    </row>
    <row r="95" spans="1:18" s="4" customFormat="1" thickBot="1" x14ac:dyDescent="0.25">
      <c r="A95" s="41"/>
      <c r="B95" s="50" t="s">
        <v>24</v>
      </c>
      <c r="C95" s="8"/>
      <c r="D95" s="3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4" customFormat="1" ht="23.25" thickBot="1" x14ac:dyDescent="0.25">
      <c r="A96" s="31" t="s">
        <v>13</v>
      </c>
      <c r="B96" s="32">
        <f>B77+B20</f>
        <v>101143500</v>
      </c>
      <c r="C96" s="32"/>
      <c r="D96" s="100"/>
      <c r="E96" s="33"/>
      <c r="F96" s="32"/>
      <c r="G96" s="33"/>
      <c r="H96" s="64">
        <v>0</v>
      </c>
      <c r="I96" s="32"/>
      <c r="J96" s="62"/>
      <c r="K96" s="33"/>
      <c r="L96" s="32"/>
      <c r="M96" s="33"/>
      <c r="N96" s="32">
        <v>0</v>
      </c>
      <c r="O96" s="33"/>
      <c r="P96" s="32"/>
      <c r="Q96" s="33"/>
      <c r="R96" s="32"/>
    </row>
    <row r="97" spans="1:256" s="7" customFormat="1" thickBot="1" x14ac:dyDescent="0.25">
      <c r="A97" s="32" t="str">
        <f>A21</f>
        <v>январь</v>
      </c>
      <c r="B97" s="32">
        <f>B21+B78</f>
        <v>101143500</v>
      </c>
      <c r="C97" s="32">
        <f>C21+C78+C88</f>
        <v>49824875</v>
      </c>
      <c r="D97" s="62">
        <f>D21+D78+D94</f>
        <v>49991875</v>
      </c>
      <c r="E97" s="32">
        <f>B97+C97-D97</f>
        <v>100976500</v>
      </c>
      <c r="F97" s="33">
        <f t="shared" ref="F97:H101" si="3">F21</f>
        <v>0</v>
      </c>
      <c r="G97" s="32">
        <f t="shared" si="3"/>
        <v>7.75</v>
      </c>
      <c r="H97" s="33">
        <f t="shared" si="3"/>
        <v>0</v>
      </c>
      <c r="I97" s="32">
        <f>I21+I78+I93</f>
        <v>0</v>
      </c>
      <c r="J97" s="62">
        <f>I97</f>
        <v>0</v>
      </c>
      <c r="K97" s="32">
        <f t="shared" ref="K97:R101" si="4">K21</f>
        <v>0</v>
      </c>
      <c r="L97" s="33">
        <f t="shared" si="4"/>
        <v>0</v>
      </c>
      <c r="M97" s="32">
        <f t="shared" si="4"/>
        <v>0</v>
      </c>
      <c r="N97" s="33">
        <f t="shared" si="4"/>
        <v>0</v>
      </c>
      <c r="O97" s="32">
        <f t="shared" si="4"/>
        <v>0</v>
      </c>
      <c r="P97" s="33">
        <f t="shared" si="4"/>
        <v>0</v>
      </c>
      <c r="Q97" s="32">
        <f t="shared" si="4"/>
        <v>0</v>
      </c>
      <c r="R97" s="32">
        <f t="shared" si="4"/>
        <v>0</v>
      </c>
    </row>
    <row r="98" spans="1:256" s="7" customFormat="1" thickBot="1" x14ac:dyDescent="0.25">
      <c r="A98" s="32" t="str">
        <f>A22</f>
        <v>февраль</v>
      </c>
      <c r="B98" s="32">
        <f>B22+B79</f>
        <v>100976500</v>
      </c>
      <c r="C98" s="32">
        <f>C22+C79+C89</f>
        <v>0</v>
      </c>
      <c r="D98" s="62">
        <f>D22+D79+D95</f>
        <v>167000</v>
      </c>
      <c r="E98" s="32">
        <f>B98+C98-D98</f>
        <v>100809500</v>
      </c>
      <c r="F98" s="33">
        <f t="shared" si="3"/>
        <v>0</v>
      </c>
      <c r="G98" s="32">
        <f t="shared" si="3"/>
        <v>7.75</v>
      </c>
      <c r="H98" s="33">
        <f t="shared" si="3"/>
        <v>0</v>
      </c>
      <c r="I98" s="32">
        <f>I22+I79+I94</f>
        <v>813294.73</v>
      </c>
      <c r="J98" s="62">
        <f>I98</f>
        <v>813294.73</v>
      </c>
      <c r="K98" s="32">
        <f t="shared" si="4"/>
        <v>0</v>
      </c>
      <c r="L98" s="33">
        <f t="shared" si="4"/>
        <v>0</v>
      </c>
      <c r="M98" s="32">
        <f t="shared" si="4"/>
        <v>0</v>
      </c>
      <c r="N98" s="33">
        <f t="shared" si="4"/>
        <v>0</v>
      </c>
      <c r="O98" s="32">
        <f t="shared" si="4"/>
        <v>0</v>
      </c>
      <c r="P98" s="33">
        <f t="shared" si="4"/>
        <v>0</v>
      </c>
      <c r="Q98" s="32">
        <f t="shared" si="4"/>
        <v>0</v>
      </c>
      <c r="R98" s="32">
        <f t="shared" si="4"/>
        <v>0</v>
      </c>
    </row>
    <row r="99" spans="1:256" s="7" customFormat="1" thickBot="1" x14ac:dyDescent="0.25">
      <c r="A99" s="32" t="str">
        <f>A23</f>
        <v>март</v>
      </c>
      <c r="B99" s="32">
        <f>B23+B80</f>
        <v>100809500</v>
      </c>
      <c r="C99" s="32">
        <f>C23+C80+C90</f>
        <v>0</v>
      </c>
      <c r="D99" s="62">
        <f>D23+D80+D96</f>
        <v>167000</v>
      </c>
      <c r="E99" s="32">
        <f>B99+C99-D99</f>
        <v>100642500</v>
      </c>
      <c r="F99" s="33">
        <f t="shared" si="3"/>
        <v>0</v>
      </c>
      <c r="G99" s="32">
        <f t="shared" si="3"/>
        <v>7.75</v>
      </c>
      <c r="H99" s="33">
        <f t="shared" si="3"/>
        <v>0</v>
      </c>
      <c r="I99" s="32">
        <f>I23+I80+I95</f>
        <v>190203.47</v>
      </c>
      <c r="J99" s="62">
        <f>I99</f>
        <v>190203.47</v>
      </c>
      <c r="K99" s="32">
        <f t="shared" si="4"/>
        <v>0</v>
      </c>
      <c r="L99" s="33">
        <f t="shared" si="4"/>
        <v>0</v>
      </c>
      <c r="M99" s="32">
        <f t="shared" si="4"/>
        <v>0</v>
      </c>
      <c r="N99" s="33">
        <f t="shared" si="4"/>
        <v>0</v>
      </c>
      <c r="O99" s="32">
        <f t="shared" si="4"/>
        <v>0</v>
      </c>
      <c r="P99" s="33">
        <f t="shared" si="4"/>
        <v>0</v>
      </c>
      <c r="Q99" s="32">
        <f t="shared" si="4"/>
        <v>0</v>
      </c>
      <c r="R99" s="32">
        <f t="shared" si="4"/>
        <v>0</v>
      </c>
    </row>
    <row r="100" spans="1:256" s="7" customFormat="1" thickBot="1" x14ac:dyDescent="0.25">
      <c r="A100" s="32" t="str">
        <f>A24</f>
        <v>апрель</v>
      </c>
      <c r="B100" s="32">
        <f>B24+B81</f>
        <v>100642500</v>
      </c>
      <c r="C100" s="32">
        <f>C24+C81+C91</f>
        <v>0</v>
      </c>
      <c r="D100" s="62">
        <f>D91+D81+D24</f>
        <v>167000</v>
      </c>
      <c r="E100" s="32">
        <f>B100+C100-D100</f>
        <v>100475500</v>
      </c>
      <c r="F100" s="33">
        <f t="shared" si="3"/>
        <v>0</v>
      </c>
      <c r="G100" s="32">
        <f t="shared" si="3"/>
        <v>7.75</v>
      </c>
      <c r="H100" s="33">
        <f t="shared" si="3"/>
        <v>0</v>
      </c>
      <c r="I100" s="32">
        <f>I24+I81+I91</f>
        <v>1566925.16</v>
      </c>
      <c r="J100" s="62">
        <f>I100</f>
        <v>1566925.16</v>
      </c>
      <c r="K100" s="32">
        <f t="shared" si="4"/>
        <v>0</v>
      </c>
      <c r="L100" s="33">
        <f t="shared" si="4"/>
        <v>0</v>
      </c>
      <c r="M100" s="32">
        <f t="shared" si="4"/>
        <v>0</v>
      </c>
      <c r="N100" s="33">
        <f t="shared" si="4"/>
        <v>0</v>
      </c>
      <c r="O100" s="32">
        <f t="shared" si="4"/>
        <v>0</v>
      </c>
      <c r="P100" s="33">
        <f t="shared" si="4"/>
        <v>0</v>
      </c>
      <c r="Q100" s="32">
        <f t="shared" si="4"/>
        <v>0</v>
      </c>
      <c r="R100" s="32">
        <f t="shared" si="4"/>
        <v>0</v>
      </c>
    </row>
    <row r="101" spans="1:256" s="7" customFormat="1" thickBot="1" x14ac:dyDescent="0.25">
      <c r="A101" s="32" t="str">
        <f>A25</f>
        <v>май</v>
      </c>
      <c r="B101" s="32">
        <f>B25+B82</f>
        <v>100475500</v>
      </c>
      <c r="C101" s="32">
        <f>C25+C82+C92</f>
        <v>0</v>
      </c>
      <c r="D101" s="62">
        <f>D92+D82+D25</f>
        <v>167000</v>
      </c>
      <c r="E101" s="32">
        <f>B101+C101-D101</f>
        <v>100308500</v>
      </c>
      <c r="F101" s="33">
        <f t="shared" si="3"/>
        <v>0</v>
      </c>
      <c r="G101" s="32">
        <f t="shared" si="3"/>
        <v>7.75</v>
      </c>
      <c r="H101" s="33">
        <f t="shared" si="3"/>
        <v>0</v>
      </c>
      <c r="I101" s="32">
        <f>I25+I82+I92</f>
        <v>817001.85</v>
      </c>
      <c r="J101" s="62">
        <f>I101</f>
        <v>817001.85</v>
      </c>
      <c r="K101" s="32">
        <f t="shared" si="4"/>
        <v>0</v>
      </c>
      <c r="L101" s="33">
        <f t="shared" si="4"/>
        <v>0</v>
      </c>
      <c r="M101" s="32">
        <f t="shared" si="4"/>
        <v>0</v>
      </c>
      <c r="N101" s="33">
        <f t="shared" si="4"/>
        <v>0</v>
      </c>
      <c r="O101" s="32">
        <f t="shared" si="4"/>
        <v>0</v>
      </c>
      <c r="P101" s="33">
        <f t="shared" si="4"/>
        <v>0</v>
      </c>
      <c r="Q101" s="32">
        <f t="shared" si="4"/>
        <v>0</v>
      </c>
      <c r="R101" s="32">
        <f t="shared" si="4"/>
        <v>0</v>
      </c>
    </row>
    <row r="102" spans="1:256" s="4" customFormat="1" thickBot="1" x14ac:dyDescent="0.25">
      <c r="A102" s="42" t="s">
        <v>20</v>
      </c>
      <c r="B102" s="43" t="s">
        <v>19</v>
      </c>
      <c r="C102" s="36">
        <f>SUM(C97:C101)</f>
        <v>49824875</v>
      </c>
      <c r="D102" s="63">
        <f>SUM(D97:D101)</f>
        <v>50659875</v>
      </c>
      <c r="E102" s="40">
        <f>B96+C102-D102</f>
        <v>100308500</v>
      </c>
      <c r="F102" s="36">
        <v>0</v>
      </c>
      <c r="G102" s="40"/>
      <c r="H102" s="65" t="s">
        <v>19</v>
      </c>
      <c r="I102" s="36">
        <f>SUM(I97:I101)</f>
        <v>3387425.21</v>
      </c>
      <c r="J102" s="63">
        <f>SUM(J97:J101)</f>
        <v>3387425.21</v>
      </c>
      <c r="K102" s="51">
        <f>K97</f>
        <v>0</v>
      </c>
      <c r="L102" s="52">
        <f>L97</f>
        <v>0</v>
      </c>
      <c r="M102" s="40"/>
      <c r="N102" s="43" t="s">
        <v>19</v>
      </c>
      <c r="O102" s="40">
        <f>SUM(O97:O97)</f>
        <v>0</v>
      </c>
      <c r="P102" s="36">
        <f>SUM(P97:P97)</f>
        <v>0</v>
      </c>
      <c r="Q102" s="40">
        <v>0</v>
      </c>
      <c r="R102" s="39">
        <v>0</v>
      </c>
    </row>
    <row r="103" spans="1:256" s="4" customFormat="1" ht="27" customHeight="1" thickBot="1" x14ac:dyDescent="0.25">
      <c r="A103" s="44" t="s">
        <v>29</v>
      </c>
      <c r="B103" s="45" t="s">
        <v>19</v>
      </c>
      <c r="C103" s="46"/>
      <c r="D103" s="101"/>
      <c r="E103" s="46"/>
      <c r="F103" s="47"/>
      <c r="G103" s="46"/>
      <c r="H103" s="45" t="s">
        <v>19</v>
      </c>
      <c r="I103" s="46"/>
      <c r="J103" s="47"/>
      <c r="K103" s="46"/>
      <c r="L103" s="47"/>
      <c r="M103" s="46"/>
      <c r="N103" s="45" t="s">
        <v>19</v>
      </c>
      <c r="O103" s="46"/>
      <c r="P103" s="47"/>
      <c r="Q103" s="46"/>
      <c r="R103" s="47"/>
    </row>
    <row r="104" spans="1:256" s="4" customFormat="1" ht="12" x14ac:dyDescent="0.2">
      <c r="A104" s="8"/>
      <c r="B104" s="10" t="s">
        <v>25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256" s="4" customFormat="1" thickBot="1" x14ac:dyDescent="0.25">
      <c r="A105" s="41"/>
      <c r="B105" s="41" t="s">
        <v>17</v>
      </c>
      <c r="C105" s="8"/>
      <c r="D105" s="6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256" s="4" customFormat="1" ht="23.25" thickBot="1" x14ac:dyDescent="0.25">
      <c r="A106" s="77" t="s">
        <v>13</v>
      </c>
      <c r="B106" s="78">
        <v>0</v>
      </c>
      <c r="C106" s="78"/>
      <c r="D106" s="93"/>
      <c r="E106" s="78"/>
      <c r="F106" s="78"/>
      <c r="G106" s="78"/>
      <c r="H106" s="78">
        <v>0</v>
      </c>
      <c r="I106" s="78"/>
      <c r="J106" s="78"/>
      <c r="K106" s="78"/>
      <c r="L106" s="78"/>
      <c r="M106" s="78"/>
      <c r="N106" s="78">
        <v>0</v>
      </c>
      <c r="O106" s="78"/>
      <c r="P106" s="78"/>
      <c r="Q106" s="78"/>
      <c r="R106" s="79"/>
    </row>
    <row r="107" spans="1:256" s="5" customFormat="1" ht="12" x14ac:dyDescent="0.2">
      <c r="A107" s="75" t="s">
        <v>28</v>
      </c>
      <c r="B107" s="104">
        <v>0</v>
      </c>
      <c r="C107" s="104">
        <v>0</v>
      </c>
      <c r="D107" s="104">
        <v>0</v>
      </c>
      <c r="E107" s="104">
        <v>0</v>
      </c>
      <c r="F107" s="104">
        <v>0</v>
      </c>
      <c r="G107" s="104"/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/>
      <c r="N107" s="104">
        <v>0</v>
      </c>
      <c r="O107" s="104">
        <v>0</v>
      </c>
      <c r="P107" s="104">
        <v>0</v>
      </c>
      <c r="Q107" s="104">
        <v>0</v>
      </c>
      <c r="R107" s="105">
        <v>0</v>
      </c>
    </row>
    <row r="108" spans="1:256" s="5" customFormat="1" ht="12" x14ac:dyDescent="0.2">
      <c r="A108" s="75" t="s">
        <v>40</v>
      </c>
      <c r="B108" s="104">
        <v>0</v>
      </c>
      <c r="C108" s="104">
        <v>0</v>
      </c>
      <c r="D108" s="104">
        <v>0</v>
      </c>
      <c r="E108" s="104">
        <v>0</v>
      </c>
      <c r="F108" s="104">
        <v>0</v>
      </c>
      <c r="G108" s="104"/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/>
      <c r="N108" s="104">
        <v>0</v>
      </c>
      <c r="O108" s="104">
        <v>0</v>
      </c>
      <c r="P108" s="104">
        <v>0</v>
      </c>
      <c r="Q108" s="104">
        <v>0</v>
      </c>
      <c r="R108" s="105">
        <v>0</v>
      </c>
    </row>
    <row r="109" spans="1:256" s="5" customFormat="1" ht="12" x14ac:dyDescent="0.2">
      <c r="A109" s="75" t="s">
        <v>41</v>
      </c>
      <c r="B109" s="104">
        <v>0</v>
      </c>
      <c r="C109" s="104">
        <v>0</v>
      </c>
      <c r="D109" s="104">
        <v>0</v>
      </c>
      <c r="E109" s="104">
        <v>0</v>
      </c>
      <c r="F109" s="104">
        <v>0</v>
      </c>
      <c r="G109" s="104"/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/>
      <c r="N109" s="104">
        <v>0</v>
      </c>
      <c r="O109" s="104">
        <v>0</v>
      </c>
      <c r="P109" s="104">
        <v>0</v>
      </c>
      <c r="Q109" s="104">
        <v>0</v>
      </c>
      <c r="R109" s="105">
        <v>0</v>
      </c>
    </row>
    <row r="110" spans="1:256" s="5" customFormat="1" ht="12" x14ac:dyDescent="0.2">
      <c r="A110" s="75" t="s">
        <v>44</v>
      </c>
      <c r="B110" s="104">
        <v>0</v>
      </c>
      <c r="C110" s="104">
        <v>0</v>
      </c>
      <c r="D110" s="104">
        <v>0</v>
      </c>
      <c r="E110" s="104">
        <v>0</v>
      </c>
      <c r="F110" s="104">
        <v>0</v>
      </c>
      <c r="G110" s="104"/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/>
      <c r="N110" s="104">
        <v>0</v>
      </c>
      <c r="O110" s="104">
        <v>0</v>
      </c>
      <c r="P110" s="104">
        <v>0</v>
      </c>
      <c r="Q110" s="104">
        <v>0</v>
      </c>
      <c r="R110" s="105">
        <v>0</v>
      </c>
    </row>
    <row r="111" spans="1:256" s="5" customFormat="1" thickBot="1" x14ac:dyDescent="0.25">
      <c r="A111" s="75" t="s">
        <v>45</v>
      </c>
      <c r="B111" s="104">
        <v>0</v>
      </c>
      <c r="C111" s="104">
        <v>0</v>
      </c>
      <c r="D111" s="104">
        <v>0</v>
      </c>
      <c r="E111" s="104">
        <v>0</v>
      </c>
      <c r="F111" s="104">
        <v>0</v>
      </c>
      <c r="G111" s="104"/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/>
      <c r="N111" s="104">
        <v>0</v>
      </c>
      <c r="O111" s="104">
        <v>0</v>
      </c>
      <c r="P111" s="104">
        <v>0</v>
      </c>
      <c r="Q111" s="104">
        <v>0</v>
      </c>
      <c r="R111" s="105">
        <v>0</v>
      </c>
    </row>
    <row r="112" spans="1:256" s="6" customFormat="1" thickBot="1" x14ac:dyDescent="0.25">
      <c r="A112" s="70" t="s">
        <v>20</v>
      </c>
      <c r="B112" s="73" t="s">
        <v>19</v>
      </c>
      <c r="C112" s="52">
        <f>SUM(C107:C107)</f>
        <v>0</v>
      </c>
      <c r="D112" s="52">
        <f>SUM(D107:D107)</f>
        <v>0</v>
      </c>
      <c r="E112" s="52">
        <f>B106+C112-D112</f>
        <v>0</v>
      </c>
      <c r="F112" s="52">
        <v>0</v>
      </c>
      <c r="G112" s="74"/>
      <c r="H112" s="73" t="s">
        <v>19</v>
      </c>
      <c r="I112" s="52">
        <f>SUM(I107:I107)</f>
        <v>0</v>
      </c>
      <c r="J112" s="52">
        <f>SUM(J107:J107)</f>
        <v>0</v>
      </c>
      <c r="K112" s="52">
        <v>0</v>
      </c>
      <c r="L112" s="52">
        <v>0</v>
      </c>
      <c r="M112" s="74"/>
      <c r="N112" s="73" t="s">
        <v>19</v>
      </c>
      <c r="O112" s="52">
        <v>0</v>
      </c>
      <c r="P112" s="52">
        <v>0</v>
      </c>
      <c r="Q112" s="52">
        <v>0</v>
      </c>
      <c r="R112" s="72">
        <v>0</v>
      </c>
      <c r="IV112" s="6">
        <f>SUM(C112:IU112)</f>
        <v>0</v>
      </c>
    </row>
    <row r="113" spans="1:18" s="6" customFormat="1" ht="28.5" customHeight="1" thickBot="1" x14ac:dyDescent="0.25">
      <c r="A113" s="95" t="s">
        <v>29</v>
      </c>
      <c r="B113" s="96" t="s">
        <v>19</v>
      </c>
      <c r="C113" s="97"/>
      <c r="D113" s="98"/>
      <c r="E113" s="97"/>
      <c r="F113" s="97"/>
      <c r="G113" s="97"/>
      <c r="H113" s="96" t="s">
        <v>19</v>
      </c>
      <c r="I113" s="97"/>
      <c r="J113" s="97"/>
      <c r="K113" s="97"/>
      <c r="L113" s="97"/>
      <c r="M113" s="97"/>
      <c r="N113" s="96" t="s">
        <v>19</v>
      </c>
      <c r="O113" s="97"/>
      <c r="P113" s="97"/>
      <c r="Q113" s="97"/>
      <c r="R113" s="99"/>
    </row>
    <row r="114" spans="1:18" s="6" customFormat="1" thickBot="1" x14ac:dyDescent="0.25">
      <c r="A114" s="128" t="s">
        <v>26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</row>
    <row r="115" spans="1:18" s="6" customFormat="1" ht="23.25" thickBot="1" x14ac:dyDescent="0.25">
      <c r="A115" s="53" t="s">
        <v>13</v>
      </c>
      <c r="B115" s="32">
        <f t="shared" ref="B115:B120" si="5">B96</f>
        <v>101143500</v>
      </c>
      <c r="C115" s="33"/>
      <c r="D115" s="47"/>
      <c r="E115" s="33"/>
      <c r="F115" s="32"/>
      <c r="G115" s="33"/>
      <c r="H115" s="32"/>
      <c r="I115" s="33">
        <v>0</v>
      </c>
      <c r="J115" s="32"/>
      <c r="K115" s="33"/>
      <c r="L115" s="32"/>
      <c r="M115" s="33"/>
      <c r="N115" s="32">
        <v>0</v>
      </c>
      <c r="O115" s="33"/>
      <c r="P115" s="32"/>
      <c r="Q115" s="33"/>
      <c r="R115" s="32"/>
    </row>
    <row r="116" spans="1:18" s="6" customFormat="1" thickBot="1" x14ac:dyDescent="0.25">
      <c r="A116" s="54" t="s">
        <v>15</v>
      </c>
      <c r="B116" s="34">
        <f t="shared" si="5"/>
        <v>101143500</v>
      </c>
      <c r="C116" s="55">
        <f t="shared" ref="C116:F120" si="6">C97</f>
        <v>49824875</v>
      </c>
      <c r="D116" s="55">
        <f t="shared" si="6"/>
        <v>49991875</v>
      </c>
      <c r="E116" s="34">
        <f t="shared" si="6"/>
        <v>100976500</v>
      </c>
      <c r="F116" s="34">
        <f t="shared" si="6"/>
        <v>0</v>
      </c>
      <c r="G116" s="34"/>
      <c r="H116" s="34">
        <f t="shared" ref="H116:L120" si="7">H97</f>
        <v>0</v>
      </c>
      <c r="I116" s="34">
        <f t="shared" si="7"/>
        <v>0</v>
      </c>
      <c r="J116" s="34">
        <f t="shared" si="7"/>
        <v>0</v>
      </c>
      <c r="K116" s="34">
        <f t="shared" si="7"/>
        <v>0</v>
      </c>
      <c r="L116" s="34">
        <f t="shared" si="7"/>
        <v>0</v>
      </c>
      <c r="M116" s="34"/>
      <c r="N116" s="34">
        <f t="shared" ref="N116:R120" si="8">N97</f>
        <v>0</v>
      </c>
      <c r="O116" s="34">
        <f t="shared" si="8"/>
        <v>0</v>
      </c>
      <c r="P116" s="33">
        <f t="shared" si="8"/>
        <v>0</v>
      </c>
      <c r="Q116" s="34">
        <f t="shared" si="8"/>
        <v>0</v>
      </c>
      <c r="R116" s="34">
        <f t="shared" si="8"/>
        <v>0</v>
      </c>
    </row>
    <row r="117" spans="1:18" s="6" customFormat="1" thickBot="1" x14ac:dyDescent="0.25">
      <c r="A117" s="54" t="s">
        <v>40</v>
      </c>
      <c r="B117" s="34">
        <f t="shared" si="5"/>
        <v>100976500</v>
      </c>
      <c r="C117" s="55">
        <f t="shared" si="6"/>
        <v>0</v>
      </c>
      <c r="D117" s="55">
        <f t="shared" si="6"/>
        <v>167000</v>
      </c>
      <c r="E117" s="34">
        <f t="shared" si="6"/>
        <v>100809500</v>
      </c>
      <c r="F117" s="34">
        <f t="shared" si="6"/>
        <v>0</v>
      </c>
      <c r="G117" s="34"/>
      <c r="H117" s="34">
        <f t="shared" si="7"/>
        <v>0</v>
      </c>
      <c r="I117" s="34">
        <f t="shared" si="7"/>
        <v>813294.73</v>
      </c>
      <c r="J117" s="34">
        <f t="shared" si="7"/>
        <v>813294.73</v>
      </c>
      <c r="K117" s="34">
        <f t="shared" si="7"/>
        <v>0</v>
      </c>
      <c r="L117" s="34">
        <f t="shared" si="7"/>
        <v>0</v>
      </c>
      <c r="M117" s="34"/>
      <c r="N117" s="34">
        <f t="shared" si="8"/>
        <v>0</v>
      </c>
      <c r="O117" s="34">
        <f t="shared" si="8"/>
        <v>0</v>
      </c>
      <c r="P117" s="33">
        <f t="shared" si="8"/>
        <v>0</v>
      </c>
      <c r="Q117" s="34">
        <f t="shared" si="8"/>
        <v>0</v>
      </c>
      <c r="R117" s="34">
        <f t="shared" si="8"/>
        <v>0</v>
      </c>
    </row>
    <row r="118" spans="1:18" s="6" customFormat="1" thickBot="1" x14ac:dyDescent="0.25">
      <c r="A118" s="54" t="s">
        <v>41</v>
      </c>
      <c r="B118" s="34">
        <f t="shared" si="5"/>
        <v>100809500</v>
      </c>
      <c r="C118" s="55">
        <f t="shared" si="6"/>
        <v>0</v>
      </c>
      <c r="D118" s="55">
        <f t="shared" si="6"/>
        <v>167000</v>
      </c>
      <c r="E118" s="34">
        <f t="shared" si="6"/>
        <v>100642500</v>
      </c>
      <c r="F118" s="34">
        <f t="shared" si="6"/>
        <v>0</v>
      </c>
      <c r="G118" s="34"/>
      <c r="H118" s="34">
        <f t="shared" si="7"/>
        <v>0</v>
      </c>
      <c r="I118" s="34">
        <f t="shared" si="7"/>
        <v>190203.47</v>
      </c>
      <c r="J118" s="34">
        <f t="shared" si="7"/>
        <v>190203.47</v>
      </c>
      <c r="K118" s="34">
        <f t="shared" si="7"/>
        <v>0</v>
      </c>
      <c r="L118" s="34">
        <f t="shared" si="7"/>
        <v>0</v>
      </c>
      <c r="M118" s="34"/>
      <c r="N118" s="34">
        <f t="shared" si="8"/>
        <v>0</v>
      </c>
      <c r="O118" s="34">
        <f t="shared" si="8"/>
        <v>0</v>
      </c>
      <c r="P118" s="33">
        <f t="shared" si="8"/>
        <v>0</v>
      </c>
      <c r="Q118" s="34">
        <f t="shared" si="8"/>
        <v>0</v>
      </c>
      <c r="R118" s="34">
        <f t="shared" si="8"/>
        <v>0</v>
      </c>
    </row>
    <row r="119" spans="1:18" s="6" customFormat="1" thickBot="1" x14ac:dyDescent="0.25">
      <c r="A119" s="54" t="s">
        <v>44</v>
      </c>
      <c r="B119" s="34">
        <f t="shared" si="5"/>
        <v>100642500</v>
      </c>
      <c r="C119" s="55">
        <f t="shared" si="6"/>
        <v>0</v>
      </c>
      <c r="D119" s="55">
        <f t="shared" si="6"/>
        <v>167000</v>
      </c>
      <c r="E119" s="34">
        <f t="shared" si="6"/>
        <v>100475500</v>
      </c>
      <c r="F119" s="34">
        <f t="shared" si="6"/>
        <v>0</v>
      </c>
      <c r="G119" s="34"/>
      <c r="H119" s="34">
        <f t="shared" si="7"/>
        <v>0</v>
      </c>
      <c r="I119" s="34">
        <f t="shared" si="7"/>
        <v>1566925.16</v>
      </c>
      <c r="J119" s="34">
        <f t="shared" si="7"/>
        <v>1566925.16</v>
      </c>
      <c r="K119" s="34">
        <f t="shared" si="7"/>
        <v>0</v>
      </c>
      <c r="L119" s="34">
        <f t="shared" si="7"/>
        <v>0</v>
      </c>
      <c r="M119" s="34"/>
      <c r="N119" s="34">
        <f t="shared" si="8"/>
        <v>0</v>
      </c>
      <c r="O119" s="34">
        <f t="shared" si="8"/>
        <v>0</v>
      </c>
      <c r="P119" s="33">
        <f t="shared" si="8"/>
        <v>0</v>
      </c>
      <c r="Q119" s="34">
        <f t="shared" si="8"/>
        <v>0</v>
      </c>
      <c r="R119" s="34">
        <f t="shared" si="8"/>
        <v>0</v>
      </c>
    </row>
    <row r="120" spans="1:18" s="6" customFormat="1" thickBot="1" x14ac:dyDescent="0.25">
      <c r="A120" s="54" t="s">
        <v>45</v>
      </c>
      <c r="B120" s="34">
        <f t="shared" si="5"/>
        <v>100475500</v>
      </c>
      <c r="C120" s="55">
        <f t="shared" si="6"/>
        <v>0</v>
      </c>
      <c r="D120" s="55">
        <f t="shared" si="6"/>
        <v>167000</v>
      </c>
      <c r="E120" s="34">
        <f t="shared" si="6"/>
        <v>100308500</v>
      </c>
      <c r="F120" s="34">
        <f t="shared" si="6"/>
        <v>0</v>
      </c>
      <c r="G120" s="34"/>
      <c r="H120" s="34">
        <f t="shared" si="7"/>
        <v>0</v>
      </c>
      <c r="I120" s="34">
        <f t="shared" si="7"/>
        <v>817001.85</v>
      </c>
      <c r="J120" s="34">
        <f t="shared" si="7"/>
        <v>817001.85</v>
      </c>
      <c r="K120" s="34">
        <f t="shared" si="7"/>
        <v>0</v>
      </c>
      <c r="L120" s="34">
        <f t="shared" si="7"/>
        <v>0</v>
      </c>
      <c r="M120" s="34"/>
      <c r="N120" s="34">
        <f t="shared" si="8"/>
        <v>0</v>
      </c>
      <c r="O120" s="34">
        <f t="shared" si="8"/>
        <v>0</v>
      </c>
      <c r="P120" s="33">
        <f t="shared" si="8"/>
        <v>0</v>
      </c>
      <c r="Q120" s="34">
        <f t="shared" si="8"/>
        <v>0</v>
      </c>
      <c r="R120" s="34">
        <f t="shared" si="8"/>
        <v>0</v>
      </c>
    </row>
    <row r="121" spans="1:18" s="3" customFormat="1" ht="16.5" thickBot="1" x14ac:dyDescent="0.3">
      <c r="A121" s="38" t="s">
        <v>36</v>
      </c>
      <c r="B121" s="35" t="s">
        <v>19</v>
      </c>
      <c r="C121" s="37">
        <f>SUM(C116:C120)</f>
        <v>49824875</v>
      </c>
      <c r="D121" s="90">
        <f>SUM(D116:D120)</f>
        <v>50659875</v>
      </c>
      <c r="E121" s="37">
        <f>B115+C121-D121</f>
        <v>100308500</v>
      </c>
      <c r="F121" s="38">
        <f>F116</f>
        <v>0</v>
      </c>
      <c r="G121" s="37"/>
      <c r="H121" s="35" t="s">
        <v>19</v>
      </c>
      <c r="I121" s="37">
        <f>SUM(I115:I120)</f>
        <v>3387425.21</v>
      </c>
      <c r="J121" s="38">
        <f>SUM(J116:J120)</f>
        <v>3387425.21</v>
      </c>
      <c r="K121" s="37">
        <v>0</v>
      </c>
      <c r="L121" s="38">
        <v>0</v>
      </c>
      <c r="M121" s="37"/>
      <c r="N121" s="35" t="s">
        <v>19</v>
      </c>
      <c r="O121" s="37">
        <f>SUM(O116:O116)</f>
        <v>0</v>
      </c>
      <c r="P121" s="36">
        <f>SUM(P116:P116)</f>
        <v>0</v>
      </c>
      <c r="Q121" s="37">
        <v>0</v>
      </c>
      <c r="R121" s="38">
        <v>0</v>
      </c>
    </row>
    <row r="122" spans="1:18" s="67" customFormat="1" ht="46.5" thickBot="1" x14ac:dyDescent="0.3">
      <c r="A122" s="44" t="s">
        <v>29</v>
      </c>
      <c r="B122" s="56" t="s">
        <v>19</v>
      </c>
      <c r="C122" s="57"/>
      <c r="D122" s="34"/>
      <c r="E122" s="57"/>
      <c r="F122" s="58"/>
      <c r="G122" s="57"/>
      <c r="H122" s="56" t="s">
        <v>19</v>
      </c>
      <c r="I122" s="57"/>
      <c r="J122" s="58"/>
      <c r="K122" s="57"/>
      <c r="L122" s="58"/>
      <c r="M122" s="57"/>
      <c r="N122" s="56" t="s">
        <v>19</v>
      </c>
      <c r="O122" s="57"/>
      <c r="P122" s="58"/>
      <c r="Q122" s="57"/>
      <c r="R122" s="58"/>
    </row>
    <row r="123" spans="1:18" ht="15.75" x14ac:dyDescent="0.25">
      <c r="D123" s="3"/>
    </row>
    <row r="124" spans="1:18" ht="15" x14ac:dyDescent="0.25">
      <c r="A124" s="1"/>
      <c r="D124" s="66"/>
      <c r="E124" s="1"/>
      <c r="F124" s="1"/>
    </row>
  </sheetData>
  <mergeCells count="14">
    <mergeCell ref="A44:O44"/>
    <mergeCell ref="A31:O31"/>
    <mergeCell ref="A50:O50"/>
    <mergeCell ref="A37:O37"/>
    <mergeCell ref="A60:O60"/>
    <mergeCell ref="A71:O71"/>
    <mergeCell ref="A114:R114"/>
    <mergeCell ref="A66:O66"/>
    <mergeCell ref="G1:L1"/>
    <mergeCell ref="G2:L2"/>
    <mergeCell ref="A4:R4"/>
    <mergeCell ref="A19:B19"/>
    <mergeCell ref="A9:R9"/>
    <mergeCell ref="A55:O55"/>
  </mergeCells>
  <phoneticPr fontId="2" type="noConversion"/>
  <pageMargins left="0" right="0" top="0" bottom="0.39370078740157483" header="0" footer="0"/>
  <pageSetup paperSize="9" firstPageNumber="0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Угличский МР</vt:lpstr>
      <vt:lpstr>'Угличский МР'!Заголовки_для_печати</vt:lpstr>
      <vt:lpstr>'Угличский МР'!Область_печати</vt:lpstr>
    </vt:vector>
  </TitlesOfParts>
  <Company>Департамент финансов Ярославской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А.А.</dc:creator>
  <cp:lastModifiedBy>Соболева А.А.</cp:lastModifiedBy>
  <cp:lastPrinted>2020-06-01T12:24:47Z</cp:lastPrinted>
  <dcterms:created xsi:type="dcterms:W3CDTF">2007-11-23T10:43:28Z</dcterms:created>
  <dcterms:modified xsi:type="dcterms:W3CDTF">2020-06-03T08:02:26Z</dcterms:modified>
</cp:coreProperties>
</file>