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8475" windowHeight="1365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МР'!$A$1:$R$98</definedName>
  </definedNames>
  <calcPr calcId="145621" fullCalcOnLoad="1"/>
</workbook>
</file>

<file path=xl/calcChain.xml><?xml version="1.0" encoding="utf-8"?>
<calcChain xmlns="http://schemas.openxmlformats.org/spreadsheetml/2006/main">
  <c r="R83" i="1" l="1"/>
  <c r="R96" i="1" s="1"/>
  <c r="Q83" i="1"/>
  <c r="Q96" i="1" s="1"/>
  <c r="P83" i="1"/>
  <c r="P96" i="1" s="1"/>
  <c r="O83" i="1"/>
  <c r="O96" i="1"/>
  <c r="N83" i="1"/>
  <c r="N96" i="1" s="1"/>
  <c r="M83" i="1"/>
  <c r="L83" i="1"/>
  <c r="L96" i="1"/>
  <c r="K83" i="1"/>
  <c r="K96" i="1" s="1"/>
  <c r="F83" i="1"/>
  <c r="F96" i="1" s="1"/>
  <c r="A83" i="1"/>
  <c r="I70" i="1"/>
  <c r="D70" i="1"/>
  <c r="D83" i="1" s="1"/>
  <c r="D96" i="1" s="1"/>
  <c r="C70" i="1"/>
  <c r="C71" i="1" s="1"/>
  <c r="J29" i="1"/>
  <c r="J28" i="1"/>
  <c r="J70" i="1" s="1"/>
  <c r="I29" i="1"/>
  <c r="I19" i="1"/>
  <c r="I83" i="1" s="1"/>
  <c r="H19" i="1"/>
  <c r="H83" i="1"/>
  <c r="H96" i="1"/>
  <c r="G19" i="1"/>
  <c r="G83" i="1" s="1"/>
  <c r="D19" i="1"/>
  <c r="C19" i="1"/>
  <c r="C83" i="1" s="1"/>
  <c r="C96" i="1" s="1"/>
  <c r="I13" i="1"/>
  <c r="D13" i="1"/>
  <c r="J12" i="1"/>
  <c r="J19" i="1" s="1"/>
  <c r="J69" i="1"/>
  <c r="J71" i="1" s="1"/>
  <c r="I69" i="1"/>
  <c r="I71" i="1" s="1"/>
  <c r="C69" i="1"/>
  <c r="D69" i="1"/>
  <c r="D71" i="1" s="1"/>
  <c r="P65" i="1"/>
  <c r="O65" i="1"/>
  <c r="L65" i="1"/>
  <c r="K65" i="1"/>
  <c r="J65" i="1"/>
  <c r="I65" i="1"/>
  <c r="D65" i="1"/>
  <c r="E65" i="1" s="1"/>
  <c r="C65" i="1"/>
  <c r="E63" i="1"/>
  <c r="B64" i="1" s="1"/>
  <c r="E64" i="1" s="1"/>
  <c r="D35" i="1"/>
  <c r="B68" i="1"/>
  <c r="E71" i="1" s="1"/>
  <c r="E58" i="1"/>
  <c r="B59" i="1" s="1"/>
  <c r="E53" i="1"/>
  <c r="B54" i="1"/>
  <c r="E54" i="1" s="1"/>
  <c r="E48" i="1"/>
  <c r="B49" i="1"/>
  <c r="E43" i="1"/>
  <c r="B44" i="1" s="1"/>
  <c r="E44" i="1" s="1"/>
  <c r="E38" i="1"/>
  <c r="B39" i="1"/>
  <c r="E39" i="1" s="1"/>
  <c r="E32" i="1"/>
  <c r="B33" i="1"/>
  <c r="E33" i="1"/>
  <c r="B34" i="1" s="1"/>
  <c r="E34" i="1" s="1"/>
  <c r="E26" i="1"/>
  <c r="B27" i="1"/>
  <c r="E27" i="1" s="1"/>
  <c r="B28" i="1" s="1"/>
  <c r="E28" i="1" s="1"/>
  <c r="I18" i="1"/>
  <c r="I82" i="1" s="1"/>
  <c r="H18" i="1"/>
  <c r="H82" i="1"/>
  <c r="H95" i="1"/>
  <c r="G18" i="1"/>
  <c r="G82" i="1" s="1"/>
  <c r="D18" i="1"/>
  <c r="D20" i="1"/>
  <c r="C18" i="1"/>
  <c r="C20" i="1" s="1"/>
  <c r="E20" i="1" s="1"/>
  <c r="B17" i="1"/>
  <c r="E10" i="1"/>
  <c r="B11" i="1" s="1"/>
  <c r="D91" i="1"/>
  <c r="C91" i="1"/>
  <c r="E91" i="1" s="1"/>
  <c r="D78" i="1"/>
  <c r="C78" i="1"/>
  <c r="E78" i="1" s="1"/>
  <c r="D50" i="1"/>
  <c r="D45" i="1"/>
  <c r="D40" i="1"/>
  <c r="D29" i="1"/>
  <c r="P60" i="1"/>
  <c r="O60" i="1"/>
  <c r="L60" i="1"/>
  <c r="K60" i="1"/>
  <c r="J60" i="1"/>
  <c r="I60" i="1"/>
  <c r="D60" i="1"/>
  <c r="C60" i="1"/>
  <c r="E60" i="1"/>
  <c r="C13" i="1"/>
  <c r="IV13" i="1" s="1"/>
  <c r="J91" i="1"/>
  <c r="I91" i="1"/>
  <c r="C35" i="1"/>
  <c r="E35" i="1"/>
  <c r="I35" i="1"/>
  <c r="J35" i="1"/>
  <c r="K35" i="1"/>
  <c r="L35" i="1"/>
  <c r="O35" i="1"/>
  <c r="P35" i="1"/>
  <c r="P55" i="1"/>
  <c r="O55" i="1"/>
  <c r="L55" i="1"/>
  <c r="K55" i="1"/>
  <c r="J55" i="1"/>
  <c r="I55" i="1"/>
  <c r="D55" i="1"/>
  <c r="C55" i="1"/>
  <c r="E55" i="1"/>
  <c r="C29" i="1"/>
  <c r="E29" i="1" s="1"/>
  <c r="I45" i="1"/>
  <c r="C45" i="1"/>
  <c r="E45" i="1" s="1"/>
  <c r="C50" i="1"/>
  <c r="E50" i="1" s="1"/>
  <c r="I50" i="1"/>
  <c r="J50" i="1"/>
  <c r="J45" i="1"/>
  <c r="J78" i="1"/>
  <c r="I78" i="1"/>
  <c r="C40" i="1"/>
  <c r="E40" i="1"/>
  <c r="I40" i="1"/>
  <c r="J40" i="1"/>
  <c r="J11" i="1"/>
  <c r="J13" i="1"/>
  <c r="P50" i="1"/>
  <c r="O50" i="1"/>
  <c r="L50" i="1"/>
  <c r="K50" i="1"/>
  <c r="P45" i="1"/>
  <c r="O45" i="1"/>
  <c r="L45" i="1"/>
  <c r="K45" i="1"/>
  <c r="P40" i="1"/>
  <c r="O40" i="1"/>
  <c r="L40" i="1"/>
  <c r="K40" i="1"/>
  <c r="P29" i="1"/>
  <c r="O29" i="1"/>
  <c r="L29" i="1"/>
  <c r="K29" i="1"/>
  <c r="Q82" i="1"/>
  <c r="Q95" i="1"/>
  <c r="O82" i="1"/>
  <c r="O84" i="1" s="1"/>
  <c r="O95" i="1"/>
  <c r="O97" i="1" s="1"/>
  <c r="N82" i="1"/>
  <c r="N95" i="1"/>
  <c r="M82" i="1"/>
  <c r="K82" i="1"/>
  <c r="K95" i="1"/>
  <c r="A82" i="1"/>
  <c r="L82" i="1"/>
  <c r="L95" i="1" s="1"/>
  <c r="R82" i="1"/>
  <c r="R95" i="1"/>
  <c r="F82" i="1"/>
  <c r="F95" i="1" s="1"/>
  <c r="F97" i="1" s="1"/>
  <c r="P82" i="1"/>
  <c r="P95" i="1"/>
  <c r="P97" i="1" s="1"/>
  <c r="O71" i="1"/>
  <c r="P71" i="1"/>
  <c r="E68" i="1"/>
  <c r="J18" i="1"/>
  <c r="J20" i="1" s="1"/>
  <c r="D82" i="1"/>
  <c r="D95" i="1" s="1"/>
  <c r="D97" i="1" s="1"/>
  <c r="E49" i="1"/>
  <c r="K84" i="1"/>
  <c r="P84" i="1"/>
  <c r="E59" i="1" l="1"/>
  <c r="B69" i="1"/>
  <c r="E69" i="1" s="1"/>
  <c r="B70" i="1" s="1"/>
  <c r="E70" i="1" s="1"/>
  <c r="J83" i="1"/>
  <c r="J96" i="1" s="1"/>
  <c r="I96" i="1"/>
  <c r="E11" i="1"/>
  <c r="B12" i="1" s="1"/>
  <c r="B18" i="1"/>
  <c r="J82" i="1"/>
  <c r="I84" i="1"/>
  <c r="I95" i="1"/>
  <c r="D84" i="1"/>
  <c r="B81" i="1"/>
  <c r="L84" i="1"/>
  <c r="C82" i="1"/>
  <c r="I20" i="1"/>
  <c r="B94" i="1" l="1"/>
  <c r="J95" i="1"/>
  <c r="J97" i="1" s="1"/>
  <c r="J84" i="1"/>
  <c r="B82" i="1"/>
  <c r="E18" i="1"/>
  <c r="C84" i="1"/>
  <c r="E84" i="1" s="1"/>
  <c r="C95" i="1"/>
  <c r="C97" i="1" s="1"/>
  <c r="I97" i="1"/>
  <c r="B19" i="1"/>
  <c r="E12" i="1"/>
  <c r="E19" i="1" l="1"/>
  <c r="B83" i="1"/>
  <c r="B95" i="1"/>
  <c r="E82" i="1"/>
  <c r="E95" i="1" s="1"/>
  <c r="E97" i="1"/>
  <c r="E83" i="1" l="1"/>
  <c r="E96" i="1" s="1"/>
  <c r="B96" i="1"/>
</calcChain>
</file>

<file path=xl/sharedStrings.xml><?xml version="1.0" encoding="utf-8"?>
<sst xmlns="http://schemas.openxmlformats.org/spreadsheetml/2006/main" count="154" uniqueCount="44">
  <si>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</si>
  <si>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</si>
  <si>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</si>
  <si>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</si>
  <si>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</si>
  <si>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</si>
  <si>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</si>
  <si>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</si>
  <si>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</si>
  <si>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</si>
  <si>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</si>
  <si>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</si>
  <si>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</si>
  <si>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</si>
  <si>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</si>
  <si>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</si>
  <si>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</si>
  <si>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</si>
  <si>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</si>
  <si>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</si>
  <si>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</si>
  <si>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</si>
  <si>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</si>
  <si>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</si>
  <si>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</si>
  <si>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</si>
  <si>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</si>
  <si>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</si>
  <si>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</si>
  <si>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</si>
  <si>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Договор № 02-2-08/17-01  от 17.02.2017г .  Кредитор Департамент финансов Ярославской области   Дата погашения 13.02.2020г.  Вид обеспечения:без обеспечения.</t>
  </si>
  <si>
    <t>Договор № 02-2-08/17-04  от 26.04.2017г .  Кредитор Департамент финансов Ярославской области   Дата погашения 23.04.2020г.  Вид обеспечения:без обеспечения.</t>
  </si>
  <si>
    <t>Договор № 02-2-08/17-13  от 16.08.2017г .  Кредитор Департамент финансов Ярославской области   Дата погашения 13.08.2020г.  Вид обеспечения:без обеспечения.</t>
  </si>
  <si>
    <t>Договор № 02-2-08/17-07  от 26.05.2017г .  Кредитор Департамент финансов Ярославской области   Дата погашения 25.05.2020г.  Вид обеспечения:без обеспечения.</t>
  </si>
  <si>
    <t>Договор № 02-2-08/17-18  от 07.11.2017г .  Кредитор Департамент финансов Ярославской области   Дата погашения 05.11.2020г.  Вид обеспечения:без обеспечения.</t>
  </si>
  <si>
    <t>Муниципальный контракт № 0371300019518000009-0143476-01 от 12.03.2018г Кредитор  АО "«Газпромбанк»"    Дата погашения 10.03.2028г   Вид обеспечения: без обеспечения.</t>
  </si>
  <si>
    <t>итого</t>
  </si>
  <si>
    <t>Угличского муниципального района</t>
  </si>
  <si>
    <t xml:space="preserve"> </t>
  </si>
  <si>
    <t>Договор № 02-2-08/19-01(03)  от 26.03.2019г .  Кредитор Департамент финансов Ярославской области   Дата погашения 25.03.2020г.  Вид обеспечения:без обеспечения.</t>
  </si>
  <si>
    <t>Договор № 02-2-08/19-21(01)  от 21.10.2019г .  Кредитор Департамент финансов Ярославской области   Дата погашения 20.10.2020г.  Вид обеспечения:без обеспечения.</t>
  </si>
  <si>
    <t>Договор № 02-2-08/20-01  от 31.01.2020г .  Кредитор Департамент финансов Ярославской области   Дата погашения 30.01.2023г.  Вид обеспечения:без обеспечения.</t>
  </si>
  <si>
    <t>февраль</t>
  </si>
  <si>
    <t>на 01.03.2020г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</si>
</sst>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,##0.000"/>
    <numFmt numFmtId="180" formatCode="#,##0.000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3" xfId="1" applyNumberFormat="1" applyFont="1" applyFill="1" applyBorder="1" applyAlignment="1" applyProtection="1">
      <alignment horizontal="centerContinuous"/>
      <protection hidden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6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7" fillId="0" borderId="0" xfId="0" applyFont="1" applyFill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 applyFill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7" fillId="0" borderId="1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9" xfId="0" applyNumberFormat="1" applyFont="1" applyBorder="1"/>
    <xf numFmtId="1" fontId="3" fillId="0" borderId="0" xfId="0" applyNumberFormat="1" applyFont="1"/>
    <xf numFmtId="0" fontId="10" fillId="0" borderId="0" xfId="0" applyFont="1"/>
    <xf numFmtId="4" fontId="3" fillId="0" borderId="0" xfId="0" applyNumberFormat="1" applyFont="1"/>
    <xf numFmtId="4" fontId="7" fillId="0" borderId="4" xfId="0" applyNumberFormat="1" applyFont="1" applyBorder="1"/>
    <xf numFmtId="4" fontId="8" fillId="0" borderId="7" xfId="0" applyNumberFormat="1" applyFont="1" applyBorder="1"/>
    <xf numFmtId="4" fontId="7" fillId="0" borderId="2" xfId="0" applyNumberFormat="1" applyFont="1" applyBorder="1"/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Border="1"/>
    <xf numFmtId="0" fontId="10" fillId="0" borderId="0" xfId="0" applyFont="1" applyBorder="1" applyAlignment="1"/>
    <xf numFmtId="0" fontId="8" fillId="0" borderId="12" xfId="0" applyFont="1" applyBorder="1"/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14" fontId="7" fillId="2" borderId="16" xfId="0" applyNumberFormat="1" applyFont="1" applyFill="1" applyBorder="1" applyAlignment="1">
      <alignment horizontal="left"/>
    </xf>
    <xf numFmtId="4" fontId="7" fillId="0" borderId="17" xfId="0" applyNumberFormat="1" applyFont="1" applyBorder="1"/>
    <xf numFmtId="180" fontId="7" fillId="0" borderId="17" xfId="0" applyNumberFormat="1" applyFont="1" applyBorder="1"/>
    <xf numFmtId="4" fontId="7" fillId="0" borderId="18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174" fontId="7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19" xfId="0" applyNumberFormat="1" applyFont="1" applyBorder="1"/>
    <xf numFmtId="4" fontId="8" fillId="0" borderId="1" xfId="0" applyNumberFormat="1" applyFont="1" applyBorder="1"/>
    <xf numFmtId="0" fontId="7" fillId="0" borderId="8" xfId="0" applyFont="1" applyBorder="1" applyAlignment="1">
      <alignment wrapText="1"/>
    </xf>
    <xf numFmtId="4" fontId="7" fillId="0" borderId="20" xfId="0" applyNumberFormat="1" applyFont="1" applyBorder="1"/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4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8" xfId="0" applyFont="1" applyBorder="1"/>
    <xf numFmtId="0" fontId="7" fillId="3" borderId="0" xfId="0" applyFont="1" applyFill="1"/>
    <xf numFmtId="0" fontId="5" fillId="3" borderId="0" xfId="0" applyFont="1" applyFill="1"/>
    <xf numFmtId="4" fontId="7" fillId="0" borderId="25" xfId="0" applyNumberFormat="1" applyFont="1" applyBorder="1"/>
    <xf numFmtId="4" fontId="7" fillId="0" borderId="26" xfId="0" applyNumberFormat="1" applyFont="1" applyBorder="1"/>
    <xf numFmtId="1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6" fillId="3" borderId="0" xfId="0" applyFont="1" applyFill="1"/>
    <xf numFmtId="0" fontId="7" fillId="3" borderId="1" xfId="0" applyFont="1" applyFill="1" applyBorder="1" applyAlignment="1">
      <alignment wrapText="1"/>
    </xf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4" fontId="8" fillId="3" borderId="8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8" xfId="0" applyNumberFormat="1" applyFont="1" applyFill="1" applyBorder="1"/>
    <xf numFmtId="4" fontId="8" fillId="3" borderId="6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/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11" xfId="0" applyFont="1" applyBorder="1"/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vertical="center" wrapText="1"/>
    </xf>
    <xf numFmtId="0" fontId="7" fillId="3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11" xfId="1" applyFont="1" applyBorder="1" applyAlignment="1" applyProtection="1">
      <alignment horizontal="center"/>
      <protection hidden="1"/>
    </xf>
    <xf numFmtId="4" fontId="7" fillId="0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20</xdr:row>
      <xdr:rowOff>104775</xdr:rowOff>
    </xdr:from>
    <xdr:to>
      <xdr:col>9</xdr:col>
      <xdr:colOff>371475</xdr:colOff>
      <xdr:row>20</xdr:row>
      <xdr:rowOff>257175</xdr:rowOff>
    </xdr:to>
    <xdr:pic>
      <xdr:nvPicPr>
        <xdr:cNvPr id="8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295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95250</xdr:rowOff>
    </xdr:from>
    <xdr:to>
      <xdr:col>9</xdr:col>
      <xdr:colOff>152400</xdr:colOff>
      <xdr:row>20</xdr:row>
      <xdr:rowOff>247650</xdr:rowOff>
    </xdr:to>
    <xdr:pic>
      <xdr:nvPicPr>
        <xdr:cNvPr id="84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47625</xdr:rowOff>
    </xdr:from>
    <xdr:to>
      <xdr:col>9</xdr:col>
      <xdr:colOff>152400</xdr:colOff>
      <xdr:row>20</xdr:row>
      <xdr:rowOff>200025</xdr:rowOff>
    </xdr:to>
    <xdr:pic>
      <xdr:nvPicPr>
        <xdr:cNvPr id="84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238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topLeftCell="A10" zoomScaleNormal="100" zoomScaleSheetLayoutView="100" workbookViewId="0">
      <selection activeCell="A99" sqref="A99:IV102"/>
    </sheetView>
  </sheetViews>
  <sheetFormatPr defaultRowHeight="12.75" x14ac:dyDescent="0.2"/>
  <cols>
    <col min="1" max="1" width="8.5703125" customWidth="1"/>
    <col min="2" max="2" width="11.7109375" customWidth="1"/>
    <col min="3" max="3" width="12.5703125" customWidth="1"/>
    <col min="4" max="5" width="12.140625" customWidth="1"/>
    <col min="6" max="6" width="7.140625" customWidth="1"/>
    <col min="7" max="7" width="8.42578125" customWidth="1"/>
    <col min="8" max="8" width="5.28515625" customWidth="1"/>
    <col min="9" max="9" width="11.42578125" customWidth="1"/>
    <col min="10" max="10" width="11.140625" customWidth="1"/>
    <col min="11" max="11" width="5.7109375" customWidth="1"/>
    <col min="12" max="12" width="5" customWidth="1"/>
    <col min="13" max="13" width="4.28515625" customWidth="1"/>
    <col min="14" max="14" width="5" customWidth="1"/>
    <col min="15" max="15" width="7.28515625" customWidth="1"/>
    <col min="16" max="16" width="5.7109375" customWidth="1"/>
    <col min="17" max="17" width="4.7109375" customWidth="1"/>
    <col min="18" max="18" width="5.28515625" customWidth="1"/>
    <col min="19" max="19" width="9.140625" hidden="1" customWidth="1"/>
    <col min="20" max="20" width="0.28515625" hidden="1" customWidth="1"/>
    <col min="21" max="22" width="9.140625" hidden="1" customWidth="1"/>
  </cols>
  <sheetData>
    <row r="1" spans="1:256" s="2" customFormat="1" ht="15.75" x14ac:dyDescent="0.25">
      <c r="G1" s="129" t="s">
        <v>27</v>
      </c>
      <c r="H1" s="129"/>
      <c r="I1" s="129"/>
      <c r="J1" s="129"/>
      <c r="K1" s="129"/>
      <c r="L1" s="129"/>
      <c r="M1" s="59"/>
      <c r="Q1" s="60"/>
      <c r="R1" s="60"/>
    </row>
    <row r="2" spans="1:256" s="2" customFormat="1" ht="15.75" x14ac:dyDescent="0.25">
      <c r="G2" s="130" t="s">
        <v>37</v>
      </c>
      <c r="H2" s="130"/>
      <c r="I2" s="130"/>
      <c r="J2" s="130"/>
      <c r="K2" s="130"/>
      <c r="L2" s="130"/>
      <c r="M2" s="59"/>
      <c r="Q2" s="60"/>
      <c r="R2" s="60"/>
    </row>
    <row r="3" spans="1:256" s="8" customFormat="1" x14ac:dyDescent="0.2">
      <c r="G3" s="61"/>
      <c r="H3" s="2"/>
      <c r="I3" s="69" t="s">
        <v>43</v>
      </c>
      <c r="J3" s="69"/>
      <c r="K3" s="2"/>
      <c r="L3" s="2"/>
      <c r="M3" s="9"/>
      <c r="Q3" s="10"/>
      <c r="R3" s="10"/>
    </row>
    <row r="4" spans="1:256" ht="5.25" customHeight="1" thickBo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256" s="4" customFormat="1" ht="13.5" customHeight="1" thickBot="1" x14ac:dyDescent="0.25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256" s="4" customFormat="1" ht="70.5" customHeight="1" thickBot="1" x14ac:dyDescent="0.25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256" s="4" customFormat="1" ht="12" x14ac:dyDescent="0.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6" s="5" customFormat="1" ht="12" x14ac:dyDescent="0.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256" s="5" customFormat="1" thickBot="1" x14ac:dyDescent="0.25">
      <c r="A9" s="133" t="s">
        <v>35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256" s="5" customFormat="1" ht="23.25" thickBot="1" x14ac:dyDescent="0.25">
      <c r="A10" s="77" t="s">
        <v>13</v>
      </c>
      <c r="B10" s="78">
        <v>16493000</v>
      </c>
      <c r="C10" s="78"/>
      <c r="D10" s="78"/>
      <c r="E10" s="78">
        <f>B10</f>
        <v>16493000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256" s="5" customFormat="1" thickBot="1" x14ac:dyDescent="0.25">
      <c r="A11" s="80">
        <v>43843</v>
      </c>
      <c r="B11" s="81">
        <f>E10</f>
        <v>16493000</v>
      </c>
      <c r="C11" s="81">
        <v>0</v>
      </c>
      <c r="D11" s="81">
        <v>167000</v>
      </c>
      <c r="E11" s="81">
        <f>B11+C11-D11</f>
        <v>16326000</v>
      </c>
      <c r="F11" s="81">
        <v>0</v>
      </c>
      <c r="G11" s="82">
        <v>7.75</v>
      </c>
      <c r="H11" s="81">
        <v>0</v>
      </c>
      <c r="I11" s="81">
        <v>0</v>
      </c>
      <c r="J11" s="81">
        <f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256" s="5" customFormat="1" thickBot="1" x14ac:dyDescent="0.25">
      <c r="A12" s="80">
        <v>43864</v>
      </c>
      <c r="B12" s="81">
        <f>E11</f>
        <v>16326000</v>
      </c>
      <c r="C12" s="81">
        <v>0</v>
      </c>
      <c r="D12" s="81">
        <v>167000</v>
      </c>
      <c r="E12" s="81">
        <f>B12+C12-D12</f>
        <v>16159000</v>
      </c>
      <c r="F12" s="81">
        <v>0</v>
      </c>
      <c r="G12" s="82">
        <v>7.75</v>
      </c>
      <c r="H12" s="81">
        <v>0</v>
      </c>
      <c r="I12" s="81">
        <v>107626.96</v>
      </c>
      <c r="J12" s="81">
        <f>I12</f>
        <v>107626.96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256" s="5" customFormat="1" thickBot="1" x14ac:dyDescent="0.25">
      <c r="A13" s="70" t="s">
        <v>20</v>
      </c>
      <c r="B13" s="71" t="s">
        <v>19</v>
      </c>
      <c r="C13" s="52">
        <f>SUM(C11:C11)</f>
        <v>0</v>
      </c>
      <c r="D13" s="52">
        <f>SUM(D11:D12)</f>
        <v>334000</v>
      </c>
      <c r="E13" s="52" t="s">
        <v>38</v>
      </c>
      <c r="F13" s="52"/>
      <c r="G13" s="52"/>
      <c r="H13" s="71" t="s">
        <v>19</v>
      </c>
      <c r="I13" s="52">
        <f>SUM(I11:I12)</f>
        <v>107626.96</v>
      </c>
      <c r="J13" s="52">
        <f>SUM(J11:J12)</f>
        <v>107626.96</v>
      </c>
      <c r="K13" s="52"/>
      <c r="L13" s="52"/>
      <c r="M13" s="52"/>
      <c r="N13" s="71" t="s">
        <v>19</v>
      </c>
      <c r="O13" s="52">
        <v>0</v>
      </c>
      <c r="P13" s="52">
        <v>0</v>
      </c>
      <c r="Q13" s="52">
        <v>0</v>
      </c>
      <c r="R13" s="72">
        <v>0</v>
      </c>
      <c r="IV13" s="123">
        <f>SUM(C13:IU13)</f>
        <v>549253.92000000004</v>
      </c>
    </row>
    <row r="14" spans="1:256" s="5" customFormat="1" ht="12" x14ac:dyDescent="0.2">
      <c r="A14" s="28"/>
      <c r="B14" s="29"/>
      <c r="C14" s="30"/>
      <c r="D14" s="30"/>
      <c r="E14" s="30"/>
      <c r="F14" s="30"/>
      <c r="G14" s="30"/>
      <c r="H14" s="29"/>
      <c r="I14" s="30"/>
      <c r="J14" s="30"/>
      <c r="K14" s="30"/>
      <c r="L14" s="30"/>
      <c r="M14" s="30"/>
      <c r="N14" s="29"/>
      <c r="O14" s="30"/>
      <c r="P14" s="30"/>
      <c r="Q14" s="30"/>
      <c r="R14" s="30"/>
    </row>
    <row r="15" spans="1:256" s="7" customFormat="1" ht="12" x14ac:dyDescent="0.2">
      <c r="A15" s="28"/>
      <c r="B15" s="29"/>
      <c r="C15" s="30"/>
      <c r="D15" s="30"/>
      <c r="E15" s="30"/>
      <c r="F15" s="30"/>
      <c r="G15" s="30"/>
      <c r="H15" s="29"/>
      <c r="I15" s="30"/>
      <c r="J15" s="30"/>
      <c r="K15" s="30"/>
      <c r="L15" s="30"/>
      <c r="M15" s="30"/>
      <c r="N15" s="29"/>
      <c r="O15" s="30"/>
      <c r="P15" s="30"/>
      <c r="Q15" s="30"/>
      <c r="R15" s="30"/>
    </row>
    <row r="16" spans="1:256" s="4" customFormat="1" ht="12.75" customHeight="1" thickBot="1" x14ac:dyDescent="0.25">
      <c r="A16" s="132" t="s">
        <v>14</v>
      </c>
      <c r="B16" s="13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4" customFormat="1" ht="23.25" thickBot="1" x14ac:dyDescent="0.25">
      <c r="A17" s="31" t="s">
        <v>13</v>
      </c>
      <c r="B17" s="32">
        <f>B10</f>
        <v>16493000</v>
      </c>
      <c r="C17" s="33"/>
      <c r="D17" s="32"/>
      <c r="E17" s="33"/>
      <c r="F17" s="32"/>
      <c r="G17" s="33"/>
      <c r="H17" s="32">
        <v>0</v>
      </c>
      <c r="I17" s="33"/>
      <c r="J17" s="32"/>
      <c r="K17" s="33"/>
      <c r="L17" s="32"/>
      <c r="M17" s="33"/>
      <c r="N17" s="32">
        <v>0</v>
      </c>
      <c r="O17" s="33"/>
      <c r="P17" s="32"/>
      <c r="Q17" s="33"/>
      <c r="R17" s="32"/>
    </row>
    <row r="18" spans="1:18" s="4" customFormat="1" thickBot="1" x14ac:dyDescent="0.25">
      <c r="A18" s="31" t="s">
        <v>28</v>
      </c>
      <c r="B18" s="32">
        <f>B11</f>
        <v>16493000</v>
      </c>
      <c r="C18" s="32">
        <f>C11</f>
        <v>0</v>
      </c>
      <c r="D18" s="32">
        <f>D11</f>
        <v>167000</v>
      </c>
      <c r="E18" s="32">
        <f>B18+C18-D18</f>
        <v>16326000</v>
      </c>
      <c r="F18" s="32">
        <v>0</v>
      </c>
      <c r="G18" s="32">
        <f t="shared" ref="G18:J19" si="0">G11</f>
        <v>7.75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1:18" s="4" customFormat="1" thickBot="1" x14ac:dyDescent="0.25">
      <c r="A19" s="31" t="s">
        <v>42</v>
      </c>
      <c r="B19" s="32">
        <f>B12</f>
        <v>16326000</v>
      </c>
      <c r="C19" s="32">
        <f>C12</f>
        <v>0</v>
      </c>
      <c r="D19" s="32">
        <f>D12</f>
        <v>167000</v>
      </c>
      <c r="E19" s="32">
        <f>B19+C19-D19</f>
        <v>16159000</v>
      </c>
      <c r="F19" s="32">
        <v>0</v>
      </c>
      <c r="G19" s="32">
        <f t="shared" si="0"/>
        <v>7.75</v>
      </c>
      <c r="H19" s="32">
        <f t="shared" si="0"/>
        <v>0</v>
      </c>
      <c r="I19" s="32">
        <f t="shared" si="0"/>
        <v>107626.96</v>
      </c>
      <c r="J19" s="32">
        <f t="shared" si="0"/>
        <v>107626.96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</row>
    <row r="20" spans="1:18" s="5" customFormat="1" thickBot="1" x14ac:dyDescent="0.25">
      <c r="A20" s="42" t="s">
        <v>20</v>
      </c>
      <c r="B20" s="43" t="s">
        <v>19</v>
      </c>
      <c r="C20" s="36">
        <f>SUM(C18:C18)</f>
        <v>0</v>
      </c>
      <c r="D20" s="36">
        <f>SUM(D18:D19)</f>
        <v>334000</v>
      </c>
      <c r="E20" s="40">
        <f>B17+C20-D20</f>
        <v>16159000</v>
      </c>
      <c r="F20" s="36">
        <v>0</v>
      </c>
      <c r="G20" s="40"/>
      <c r="H20" s="43" t="s">
        <v>19</v>
      </c>
      <c r="I20" s="36">
        <f>SUM(I18:I19)</f>
        <v>107626.96</v>
      </c>
      <c r="J20" s="36">
        <f>SUM(J18:J19)</f>
        <v>107626.96</v>
      </c>
      <c r="K20" s="40"/>
      <c r="L20" s="36"/>
      <c r="M20" s="40"/>
      <c r="N20" s="43" t="s">
        <v>19</v>
      </c>
      <c r="O20" s="39">
        <v>0</v>
      </c>
      <c r="P20" s="36">
        <v>0</v>
      </c>
      <c r="Q20" s="40">
        <v>0</v>
      </c>
      <c r="R20" s="36">
        <v>0</v>
      </c>
    </row>
    <row r="21" spans="1:18" s="4" customFormat="1" ht="45.75" thickBot="1" x14ac:dyDescent="0.25">
      <c r="A21" s="44" t="s">
        <v>29</v>
      </c>
      <c r="B21" s="45" t="s">
        <v>19</v>
      </c>
      <c r="C21" s="46"/>
      <c r="D21" s="47"/>
      <c r="E21" s="46"/>
      <c r="F21" s="47"/>
      <c r="G21" s="46"/>
      <c r="H21" s="45" t="s">
        <v>19</v>
      </c>
      <c r="I21" s="46"/>
      <c r="J21" s="47"/>
      <c r="K21" s="46"/>
      <c r="L21" s="47"/>
      <c r="M21" s="46"/>
      <c r="N21" s="45" t="s">
        <v>19</v>
      </c>
      <c r="O21" s="46"/>
      <c r="P21" s="47"/>
      <c r="Q21" s="46"/>
      <c r="R21" s="47"/>
    </row>
    <row r="22" spans="1:18" s="4" customFormat="1" ht="12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5" customFormat="1" ht="12" x14ac:dyDescent="0.2">
      <c r="A23" s="10" t="s">
        <v>22</v>
      </c>
      <c r="B23" s="29"/>
      <c r="C23" s="30"/>
      <c r="D23" s="30"/>
      <c r="E23" s="30"/>
      <c r="F23" s="30"/>
      <c r="G23" s="30"/>
      <c r="H23" s="29"/>
      <c r="I23" s="30"/>
      <c r="J23" s="30"/>
      <c r="K23" s="30"/>
      <c r="L23" s="30"/>
      <c r="M23" s="30"/>
      <c r="N23" s="29"/>
      <c r="O23" s="30"/>
      <c r="P23" s="30"/>
      <c r="Q23" s="30"/>
      <c r="R23" s="30"/>
    </row>
    <row r="24" spans="1:18" s="5" customFormat="1" ht="12" x14ac:dyDescent="0.2">
      <c r="A24" s="28"/>
      <c r="B24" s="29"/>
      <c r="C24" s="30"/>
      <c r="D24" s="30"/>
      <c r="E24" s="30"/>
      <c r="F24" s="30"/>
      <c r="G24" s="84"/>
      <c r="H24" s="29"/>
      <c r="I24" s="30"/>
      <c r="J24" s="30"/>
      <c r="K24" s="30"/>
      <c r="L24" s="30"/>
      <c r="M24" s="30"/>
      <c r="N24" s="29"/>
      <c r="O24" s="30"/>
      <c r="P24" s="30"/>
      <c r="Q24" s="30"/>
      <c r="R24" s="30"/>
    </row>
    <row r="25" spans="1:18" s="103" customFormat="1" thickBot="1" x14ac:dyDescent="0.25">
      <c r="A25" s="127" t="s">
        <v>30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02"/>
      <c r="Q25" s="102"/>
      <c r="R25" s="102"/>
    </row>
    <row r="26" spans="1:18" s="4" customFormat="1" ht="23.25" thickBot="1" x14ac:dyDescent="0.25">
      <c r="A26" s="31" t="s">
        <v>13</v>
      </c>
      <c r="B26" s="32">
        <v>3906250</v>
      </c>
      <c r="C26" s="33"/>
      <c r="D26" s="32"/>
      <c r="E26" s="33">
        <f>B26</f>
        <v>3906250</v>
      </c>
      <c r="F26" s="32"/>
      <c r="G26" s="85"/>
      <c r="H26" s="32">
        <v>0</v>
      </c>
      <c r="I26" s="33"/>
      <c r="J26" s="32"/>
      <c r="K26" s="33"/>
      <c r="L26" s="32"/>
      <c r="M26" s="33"/>
      <c r="N26" s="32"/>
      <c r="O26" s="33"/>
      <c r="P26" s="32"/>
      <c r="Q26" s="33"/>
      <c r="R26" s="32"/>
    </row>
    <row r="27" spans="1:18" s="4" customFormat="1" thickBot="1" x14ac:dyDescent="0.25">
      <c r="A27" s="86">
        <v>43861</v>
      </c>
      <c r="B27" s="32">
        <f>E26</f>
        <v>3906250</v>
      </c>
      <c r="C27" s="33">
        <v>0</v>
      </c>
      <c r="D27" s="32">
        <v>3906250</v>
      </c>
      <c r="E27" s="33">
        <f>B27+C27-D27</f>
        <v>0</v>
      </c>
      <c r="F27" s="32">
        <v>0</v>
      </c>
      <c r="G27" s="87">
        <v>2</v>
      </c>
      <c r="H27" s="32">
        <v>0</v>
      </c>
      <c r="I27" s="33">
        <v>0</v>
      </c>
      <c r="J27" s="32">
        <v>0</v>
      </c>
      <c r="K27" s="33">
        <v>0</v>
      </c>
      <c r="L27" s="32">
        <v>0</v>
      </c>
      <c r="M27" s="33"/>
      <c r="N27" s="32">
        <v>0</v>
      </c>
      <c r="O27" s="33">
        <v>0</v>
      </c>
      <c r="P27" s="32">
        <v>0</v>
      </c>
      <c r="Q27" s="33">
        <v>0</v>
      </c>
      <c r="R27" s="32">
        <v>0</v>
      </c>
    </row>
    <row r="28" spans="1:18" s="4" customFormat="1" thickBot="1" x14ac:dyDescent="0.25">
      <c r="A28" s="86">
        <v>43867</v>
      </c>
      <c r="B28" s="32">
        <f>E27</f>
        <v>0</v>
      </c>
      <c r="C28" s="33">
        <v>0</v>
      </c>
      <c r="D28" s="32">
        <v>0</v>
      </c>
      <c r="E28" s="33">
        <f>B28+C28-D28</f>
        <v>0</v>
      </c>
      <c r="F28" s="32">
        <v>0</v>
      </c>
      <c r="G28" s="87">
        <v>2</v>
      </c>
      <c r="H28" s="32">
        <v>0</v>
      </c>
      <c r="I28" s="33">
        <v>705667.77</v>
      </c>
      <c r="J28" s="32">
        <f>I28</f>
        <v>705667.77</v>
      </c>
      <c r="K28" s="33">
        <v>0</v>
      </c>
      <c r="L28" s="32">
        <v>0</v>
      </c>
      <c r="M28" s="33"/>
      <c r="N28" s="32">
        <v>0</v>
      </c>
      <c r="O28" s="33">
        <v>0</v>
      </c>
      <c r="P28" s="32">
        <v>0</v>
      </c>
      <c r="Q28" s="33">
        <v>0</v>
      </c>
      <c r="R28" s="32">
        <v>0</v>
      </c>
    </row>
    <row r="29" spans="1:18" s="5" customFormat="1" thickBot="1" x14ac:dyDescent="0.25">
      <c r="A29" s="42" t="s">
        <v>20</v>
      </c>
      <c r="B29" s="43" t="s">
        <v>19</v>
      </c>
      <c r="C29" s="40">
        <f>SUM(C27:C27)</f>
        <v>0</v>
      </c>
      <c r="D29" s="36">
        <f>SUM(D27:D27)</f>
        <v>3906250</v>
      </c>
      <c r="E29" s="40">
        <f>B26+C29-D29</f>
        <v>0</v>
      </c>
      <c r="F29" s="36">
        <v>0</v>
      </c>
      <c r="G29" s="88"/>
      <c r="H29" s="43" t="s">
        <v>19</v>
      </c>
      <c r="I29" s="40">
        <f>SUM(I27:I28)</f>
        <v>705667.77</v>
      </c>
      <c r="J29" s="36">
        <f>SUM(J27:J28)</f>
        <v>705667.77</v>
      </c>
      <c r="K29" s="40">
        <f>SUM(K27)</f>
        <v>0</v>
      </c>
      <c r="L29" s="36">
        <f>SUM(L27)</f>
        <v>0</v>
      </c>
      <c r="M29" s="40"/>
      <c r="N29" s="43" t="s">
        <v>19</v>
      </c>
      <c r="O29" s="39">
        <f>SUM(O27)</f>
        <v>0</v>
      </c>
      <c r="P29" s="36">
        <f>SUM(P27)</f>
        <v>0</v>
      </c>
      <c r="Q29" s="40">
        <v>0</v>
      </c>
      <c r="R29" s="36">
        <v>0</v>
      </c>
    </row>
    <row r="30" spans="1:18" s="5" customFormat="1" ht="12" x14ac:dyDescent="0.2">
      <c r="A30" s="28"/>
      <c r="B30" s="29"/>
      <c r="C30" s="30"/>
      <c r="D30" s="30"/>
      <c r="E30" s="30"/>
      <c r="F30" s="30"/>
      <c r="G30" s="84"/>
      <c r="H30" s="29"/>
      <c r="I30" s="30"/>
      <c r="J30" s="30"/>
      <c r="K30" s="30"/>
      <c r="L30" s="30"/>
      <c r="M30" s="30"/>
      <c r="N30" s="29"/>
      <c r="O30" s="30"/>
      <c r="P30" s="30"/>
      <c r="Q30" s="30"/>
      <c r="R30" s="30"/>
    </row>
    <row r="31" spans="1:18" s="103" customFormat="1" thickBot="1" x14ac:dyDescent="0.25">
      <c r="A31" s="127" t="s">
        <v>31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02"/>
      <c r="Q31" s="102"/>
      <c r="R31" s="102"/>
    </row>
    <row r="32" spans="1:18" s="4" customFormat="1" ht="23.25" thickBot="1" x14ac:dyDescent="0.25">
      <c r="A32" s="31" t="s">
        <v>13</v>
      </c>
      <c r="B32" s="32">
        <v>16250000</v>
      </c>
      <c r="C32" s="33"/>
      <c r="D32" s="32"/>
      <c r="E32" s="33">
        <f>B32</f>
        <v>16250000</v>
      </c>
      <c r="F32" s="32"/>
      <c r="G32" s="85"/>
      <c r="H32" s="32">
        <v>0</v>
      </c>
      <c r="I32" s="33"/>
      <c r="J32" s="32"/>
      <c r="K32" s="33"/>
      <c r="L32" s="32"/>
      <c r="M32" s="33"/>
      <c r="N32" s="32"/>
      <c r="O32" s="33"/>
      <c r="P32" s="32"/>
      <c r="Q32" s="33"/>
      <c r="R32" s="32"/>
    </row>
    <row r="33" spans="1:18" s="4" customFormat="1" thickBot="1" x14ac:dyDescent="0.25">
      <c r="A33" s="86">
        <v>43860</v>
      </c>
      <c r="B33" s="32">
        <f>E32</f>
        <v>16250000</v>
      </c>
      <c r="C33" s="33">
        <v>0</v>
      </c>
      <c r="D33" s="32">
        <v>8125000</v>
      </c>
      <c r="E33" s="33">
        <f>B33+C33-D33</f>
        <v>8125000</v>
      </c>
      <c r="F33" s="32">
        <v>0</v>
      </c>
      <c r="G33" s="87">
        <v>2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33"/>
      <c r="N33" s="32">
        <v>0</v>
      </c>
      <c r="O33" s="33">
        <v>0</v>
      </c>
      <c r="P33" s="32">
        <v>0</v>
      </c>
      <c r="Q33" s="33">
        <v>0</v>
      </c>
      <c r="R33" s="32">
        <v>0</v>
      </c>
    </row>
    <row r="34" spans="1:18" s="4" customFormat="1" thickBot="1" x14ac:dyDescent="0.25">
      <c r="A34" s="86">
        <v>43861</v>
      </c>
      <c r="B34" s="32">
        <f>E33</f>
        <v>8125000</v>
      </c>
      <c r="C34" s="33">
        <v>0</v>
      </c>
      <c r="D34" s="32">
        <v>8125000</v>
      </c>
      <c r="E34" s="33">
        <f>B34+C34-D34</f>
        <v>0</v>
      </c>
      <c r="F34" s="32">
        <v>0</v>
      </c>
      <c r="G34" s="87">
        <v>2</v>
      </c>
      <c r="H34" s="32">
        <v>0</v>
      </c>
      <c r="I34" s="33">
        <v>0</v>
      </c>
      <c r="J34" s="32">
        <v>0</v>
      </c>
      <c r="K34" s="33">
        <v>0</v>
      </c>
      <c r="L34" s="32">
        <v>0</v>
      </c>
      <c r="M34" s="33"/>
      <c r="N34" s="32">
        <v>0</v>
      </c>
      <c r="O34" s="33">
        <v>0</v>
      </c>
      <c r="P34" s="32">
        <v>0</v>
      </c>
      <c r="Q34" s="33">
        <v>0</v>
      </c>
      <c r="R34" s="32">
        <v>0</v>
      </c>
    </row>
    <row r="35" spans="1:18" s="5" customFormat="1" thickBot="1" x14ac:dyDescent="0.25">
      <c r="A35" s="42" t="s">
        <v>20</v>
      </c>
      <c r="B35" s="43" t="s">
        <v>19</v>
      </c>
      <c r="C35" s="40">
        <f>SUM(C33:C33)</f>
        <v>0</v>
      </c>
      <c r="D35" s="36">
        <f>SUM(D33:D34)</f>
        <v>16250000</v>
      </c>
      <c r="E35" s="40">
        <f>B32+C35-D35</f>
        <v>0</v>
      </c>
      <c r="F35" s="36">
        <v>0</v>
      </c>
      <c r="G35" s="88"/>
      <c r="H35" s="43" t="s">
        <v>19</v>
      </c>
      <c r="I35" s="40">
        <f>SUM(I33:I33)</f>
        <v>0</v>
      </c>
      <c r="J35" s="36">
        <f>SUM(J33:J33)</f>
        <v>0</v>
      </c>
      <c r="K35" s="40">
        <f>SUM(K33)</f>
        <v>0</v>
      </c>
      <c r="L35" s="36">
        <f>SUM(L33)</f>
        <v>0</v>
      </c>
      <c r="M35" s="40"/>
      <c r="N35" s="43" t="s">
        <v>19</v>
      </c>
      <c r="O35" s="39">
        <f>SUM(O33)</f>
        <v>0</v>
      </c>
      <c r="P35" s="36">
        <f>SUM(P33)</f>
        <v>0</v>
      </c>
      <c r="Q35" s="40">
        <v>0</v>
      </c>
      <c r="R35" s="36">
        <v>0</v>
      </c>
    </row>
    <row r="36" spans="1:18" s="5" customFormat="1" thickBot="1" x14ac:dyDescent="0.25">
      <c r="A36" s="124"/>
      <c r="B36" s="125"/>
      <c r="C36" s="37"/>
      <c r="D36" s="37"/>
      <c r="E36" s="37"/>
      <c r="F36" s="37"/>
      <c r="G36" s="126"/>
      <c r="H36" s="125"/>
      <c r="I36" s="37"/>
      <c r="J36" s="37"/>
      <c r="K36" s="37"/>
      <c r="L36" s="37"/>
      <c r="M36" s="37"/>
      <c r="N36" s="125"/>
      <c r="O36" s="37"/>
      <c r="P36" s="30"/>
      <c r="Q36" s="30"/>
      <c r="R36" s="30"/>
    </row>
    <row r="37" spans="1:18" s="108" customFormat="1" thickBot="1" x14ac:dyDescent="0.25">
      <c r="A37" s="127" t="s">
        <v>33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02"/>
      <c r="Q37" s="102"/>
      <c r="R37" s="102"/>
    </row>
    <row r="38" spans="1:18" s="5" customFormat="1" ht="23.25" thickBot="1" x14ac:dyDescent="0.25">
      <c r="A38" s="31" t="s">
        <v>13</v>
      </c>
      <c r="B38" s="32">
        <v>7812500</v>
      </c>
      <c r="C38" s="33"/>
      <c r="D38" s="32"/>
      <c r="E38" s="33">
        <f>B38</f>
        <v>7812500</v>
      </c>
      <c r="F38" s="32"/>
      <c r="G38" s="85"/>
      <c r="H38" s="32">
        <v>0</v>
      </c>
      <c r="I38" s="33"/>
      <c r="J38" s="32"/>
      <c r="K38" s="33"/>
      <c r="L38" s="32"/>
      <c r="M38" s="33"/>
      <c r="N38" s="32"/>
      <c r="O38" s="33"/>
      <c r="P38" s="32"/>
      <c r="Q38" s="33"/>
      <c r="R38" s="32"/>
    </row>
    <row r="39" spans="1:18" s="5" customFormat="1" thickBot="1" x14ac:dyDescent="0.25">
      <c r="A39" s="86">
        <v>43861</v>
      </c>
      <c r="B39" s="32">
        <f>E38</f>
        <v>7812500</v>
      </c>
      <c r="C39" s="33">
        <v>0</v>
      </c>
      <c r="D39" s="32">
        <v>7812500</v>
      </c>
      <c r="E39" s="33">
        <f>B39+C39-D39</f>
        <v>0</v>
      </c>
      <c r="F39" s="32">
        <v>0</v>
      </c>
      <c r="G39" s="87">
        <v>2</v>
      </c>
      <c r="H39" s="32">
        <v>0</v>
      </c>
      <c r="I39" s="33">
        <v>0</v>
      </c>
      <c r="J39" s="32">
        <v>0</v>
      </c>
      <c r="K39" s="33">
        <v>0</v>
      </c>
      <c r="L39" s="32">
        <v>0</v>
      </c>
      <c r="M39" s="33"/>
      <c r="N39" s="32">
        <v>0</v>
      </c>
      <c r="O39" s="33">
        <v>0</v>
      </c>
      <c r="P39" s="32">
        <v>0</v>
      </c>
      <c r="Q39" s="33">
        <v>0</v>
      </c>
      <c r="R39" s="32">
        <v>0</v>
      </c>
    </row>
    <row r="40" spans="1:18" s="5" customFormat="1" thickBot="1" x14ac:dyDescent="0.25">
      <c r="A40" s="42" t="s">
        <v>20</v>
      </c>
      <c r="B40" s="43" t="s">
        <v>19</v>
      </c>
      <c r="C40" s="40">
        <f>SUM(C39:C39)</f>
        <v>0</v>
      </c>
      <c r="D40" s="36">
        <f>SUM(D39:D39)</f>
        <v>7812500</v>
      </c>
      <c r="E40" s="40">
        <f>B38+C40-D40</f>
        <v>0</v>
      </c>
      <c r="F40" s="36">
        <v>0</v>
      </c>
      <c r="G40" s="88"/>
      <c r="H40" s="43" t="s">
        <v>19</v>
      </c>
      <c r="I40" s="40">
        <f>SUM(I39:I39)</f>
        <v>0</v>
      </c>
      <c r="J40" s="36">
        <f>SUM(J39:J39)</f>
        <v>0</v>
      </c>
      <c r="K40" s="40">
        <f>SUM(K39)</f>
        <v>0</v>
      </c>
      <c r="L40" s="36">
        <f>SUM(L39)</f>
        <v>0</v>
      </c>
      <c r="M40" s="40"/>
      <c r="N40" s="43" t="s">
        <v>19</v>
      </c>
      <c r="O40" s="39">
        <f>SUM(O39)</f>
        <v>0</v>
      </c>
      <c r="P40" s="36">
        <f>SUM(P39)</f>
        <v>0</v>
      </c>
      <c r="Q40" s="40">
        <v>0</v>
      </c>
      <c r="R40" s="36">
        <v>0</v>
      </c>
    </row>
    <row r="41" spans="1:18" s="5" customFormat="1" ht="12" x14ac:dyDescent="0.2">
      <c r="A41" s="28"/>
      <c r="B41" s="29"/>
      <c r="C41" s="30"/>
      <c r="D41" s="30"/>
      <c r="E41" s="30"/>
      <c r="F41" s="30"/>
      <c r="G41" s="84"/>
      <c r="H41" s="29"/>
      <c r="I41" s="30"/>
      <c r="J41" s="30"/>
      <c r="K41" s="30"/>
      <c r="L41" s="30"/>
      <c r="M41" s="30"/>
      <c r="N41" s="29"/>
      <c r="O41" s="30"/>
      <c r="P41" s="30"/>
      <c r="Q41" s="30"/>
      <c r="R41" s="30"/>
    </row>
    <row r="42" spans="1:18" s="108" customFormat="1" thickBot="1" x14ac:dyDescent="0.25">
      <c r="A42" s="127" t="s">
        <v>32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02"/>
      <c r="Q42" s="102"/>
      <c r="R42" s="102"/>
    </row>
    <row r="43" spans="1:18" s="5" customFormat="1" ht="23.25" thickBot="1" x14ac:dyDescent="0.25">
      <c r="A43" s="31" t="s">
        <v>13</v>
      </c>
      <c r="B43" s="32">
        <v>14356125</v>
      </c>
      <c r="C43" s="33"/>
      <c r="D43" s="32"/>
      <c r="E43" s="33">
        <f>B43</f>
        <v>14356125</v>
      </c>
      <c r="F43" s="32"/>
      <c r="G43" s="85"/>
      <c r="H43" s="32">
        <v>0</v>
      </c>
      <c r="I43" s="33"/>
      <c r="J43" s="32"/>
      <c r="K43" s="33"/>
      <c r="L43" s="32"/>
      <c r="M43" s="33"/>
      <c r="N43" s="32"/>
      <c r="O43" s="33"/>
      <c r="P43" s="32"/>
      <c r="Q43" s="33"/>
      <c r="R43" s="32"/>
    </row>
    <row r="44" spans="1:18" s="5" customFormat="1" thickBot="1" x14ac:dyDescent="0.25">
      <c r="A44" s="86">
        <v>43861</v>
      </c>
      <c r="B44" s="32">
        <f>E43</f>
        <v>14356125</v>
      </c>
      <c r="C44" s="33">
        <v>0</v>
      </c>
      <c r="D44" s="32">
        <v>14356125</v>
      </c>
      <c r="E44" s="33">
        <f>B44+C44-D44</f>
        <v>0</v>
      </c>
      <c r="F44" s="32">
        <v>0</v>
      </c>
      <c r="G44" s="87">
        <v>2</v>
      </c>
      <c r="H44" s="32">
        <v>0</v>
      </c>
      <c r="I44" s="33">
        <v>0</v>
      </c>
      <c r="J44" s="32">
        <v>0</v>
      </c>
      <c r="K44" s="33">
        <v>0</v>
      </c>
      <c r="L44" s="32">
        <v>0</v>
      </c>
      <c r="M44" s="33"/>
      <c r="N44" s="32">
        <v>0</v>
      </c>
      <c r="O44" s="33">
        <v>0</v>
      </c>
      <c r="P44" s="32">
        <v>0</v>
      </c>
      <c r="Q44" s="33">
        <v>0</v>
      </c>
      <c r="R44" s="32">
        <v>0</v>
      </c>
    </row>
    <row r="45" spans="1:18" s="5" customFormat="1" thickBot="1" x14ac:dyDescent="0.25">
      <c r="A45" s="42" t="s">
        <v>20</v>
      </c>
      <c r="B45" s="43" t="s">
        <v>19</v>
      </c>
      <c r="C45" s="40">
        <f>SUM(C44:C44)</f>
        <v>0</v>
      </c>
      <c r="D45" s="36">
        <f>SUM(D44:D44)</f>
        <v>14356125</v>
      </c>
      <c r="E45" s="40">
        <f>B43+C45-D45</f>
        <v>0</v>
      </c>
      <c r="F45" s="36">
        <v>0</v>
      </c>
      <c r="G45" s="88"/>
      <c r="H45" s="43" t="s">
        <v>19</v>
      </c>
      <c r="I45" s="40">
        <f>SUM(I44:I44)</f>
        <v>0</v>
      </c>
      <c r="J45" s="36">
        <f>SUM(J44:J44)</f>
        <v>0</v>
      </c>
      <c r="K45" s="40">
        <f>SUM(K44)</f>
        <v>0</v>
      </c>
      <c r="L45" s="36">
        <f>SUM(L44)</f>
        <v>0</v>
      </c>
      <c r="M45" s="40"/>
      <c r="N45" s="43" t="s">
        <v>19</v>
      </c>
      <c r="O45" s="39">
        <f>SUM(O44)</f>
        <v>0</v>
      </c>
      <c r="P45" s="36">
        <f>SUM(P44)</f>
        <v>0</v>
      </c>
      <c r="Q45" s="40">
        <v>0</v>
      </c>
      <c r="R45" s="36">
        <v>0</v>
      </c>
    </row>
    <row r="46" spans="1:18" s="5" customFormat="1" ht="12" x14ac:dyDescent="0.2">
      <c r="A46" s="28"/>
      <c r="B46" s="29"/>
      <c r="C46" s="30"/>
      <c r="D46" s="30"/>
      <c r="E46" s="30"/>
      <c r="F46" s="30"/>
      <c r="G46" s="84"/>
      <c r="H46" s="29"/>
      <c r="I46" s="30"/>
      <c r="J46" s="30"/>
      <c r="K46" s="30"/>
      <c r="L46" s="30"/>
      <c r="M46" s="30"/>
      <c r="N46" s="29"/>
      <c r="O46" s="30"/>
      <c r="P46" s="30"/>
      <c r="Q46" s="30"/>
      <c r="R46" s="30"/>
    </row>
    <row r="47" spans="1:18" s="108" customFormat="1" thickBot="1" x14ac:dyDescent="0.25">
      <c r="A47" s="127" t="s">
        <v>34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02"/>
      <c r="Q47" s="102"/>
      <c r="R47" s="102"/>
    </row>
    <row r="48" spans="1:18" s="5" customFormat="1" ht="23.25" thickBot="1" x14ac:dyDescent="0.25">
      <c r="A48" s="31" t="s">
        <v>13</v>
      </c>
      <c r="B48" s="32">
        <v>7500000</v>
      </c>
      <c r="C48" s="33"/>
      <c r="D48" s="32"/>
      <c r="E48" s="33">
        <f>B48</f>
        <v>7500000</v>
      </c>
      <c r="F48" s="32"/>
      <c r="G48" s="85"/>
      <c r="H48" s="32">
        <v>0</v>
      </c>
      <c r="I48" s="33"/>
      <c r="J48" s="32"/>
      <c r="K48" s="33"/>
      <c r="L48" s="32"/>
      <c r="M48" s="33"/>
      <c r="N48" s="32"/>
      <c r="O48" s="33"/>
      <c r="P48" s="32"/>
      <c r="Q48" s="33"/>
      <c r="R48" s="32"/>
    </row>
    <row r="49" spans="1:18" s="5" customFormat="1" thickBot="1" x14ac:dyDescent="0.25">
      <c r="A49" s="86">
        <v>43861</v>
      </c>
      <c r="B49" s="32">
        <f>E48</f>
        <v>7500000</v>
      </c>
      <c r="C49" s="33">
        <v>0</v>
      </c>
      <c r="D49" s="32">
        <v>7500000</v>
      </c>
      <c r="E49" s="33">
        <f>B49+C49-D49</f>
        <v>0</v>
      </c>
      <c r="F49" s="32">
        <v>0</v>
      </c>
      <c r="G49" s="87">
        <v>2</v>
      </c>
      <c r="H49" s="32">
        <v>0</v>
      </c>
      <c r="I49" s="33">
        <v>0</v>
      </c>
      <c r="J49" s="32">
        <v>0</v>
      </c>
      <c r="K49" s="33">
        <v>0</v>
      </c>
      <c r="L49" s="32">
        <v>0</v>
      </c>
      <c r="M49" s="33"/>
      <c r="N49" s="32">
        <v>0</v>
      </c>
      <c r="O49" s="33">
        <v>0</v>
      </c>
      <c r="P49" s="32">
        <v>0</v>
      </c>
      <c r="Q49" s="33">
        <v>0</v>
      </c>
      <c r="R49" s="32">
        <v>0</v>
      </c>
    </row>
    <row r="50" spans="1:18" s="5" customFormat="1" thickBot="1" x14ac:dyDescent="0.25">
      <c r="A50" s="42" t="s">
        <v>20</v>
      </c>
      <c r="B50" s="43" t="s">
        <v>19</v>
      </c>
      <c r="C50" s="40">
        <f>SUM(C49:C49)</f>
        <v>0</v>
      </c>
      <c r="D50" s="36">
        <f>SUM(D49:D49)</f>
        <v>7500000</v>
      </c>
      <c r="E50" s="40">
        <f>B48+C50-D50</f>
        <v>0</v>
      </c>
      <c r="F50" s="36">
        <v>0</v>
      </c>
      <c r="G50" s="88"/>
      <c r="H50" s="43" t="s">
        <v>19</v>
      </c>
      <c r="I50" s="40">
        <f>SUM(I49:I49)</f>
        <v>0</v>
      </c>
      <c r="J50" s="36">
        <f>SUM(J49:J49)</f>
        <v>0</v>
      </c>
      <c r="K50" s="40">
        <f>SUM(K49)</f>
        <v>0</v>
      </c>
      <c r="L50" s="36">
        <f>SUM(L49)</f>
        <v>0</v>
      </c>
      <c r="M50" s="40"/>
      <c r="N50" s="43" t="s">
        <v>19</v>
      </c>
      <c r="O50" s="39">
        <f>SUM(O49)</f>
        <v>0</v>
      </c>
      <c r="P50" s="36">
        <f>SUM(P49)</f>
        <v>0</v>
      </c>
      <c r="Q50" s="40">
        <v>0</v>
      </c>
      <c r="R50" s="36">
        <v>0</v>
      </c>
    </row>
    <row r="51" spans="1:18" s="5" customFormat="1" ht="12" x14ac:dyDescent="0.2">
      <c r="A51" s="28"/>
      <c r="B51" s="29"/>
      <c r="C51" s="30"/>
      <c r="D51" s="30"/>
      <c r="E51" s="30"/>
      <c r="F51" s="30"/>
      <c r="G51" s="84"/>
      <c r="H51" s="29"/>
      <c r="I51" s="30"/>
      <c r="J51" s="30"/>
      <c r="K51" s="30"/>
      <c r="L51" s="30"/>
      <c r="M51" s="30"/>
      <c r="N51" s="29"/>
      <c r="O51" s="30"/>
      <c r="P51" s="30"/>
      <c r="Q51" s="30"/>
      <c r="R51" s="30"/>
    </row>
    <row r="52" spans="1:18" s="4" customFormat="1" thickBot="1" x14ac:dyDescent="0.25">
      <c r="A52" s="127" t="s">
        <v>39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02"/>
      <c r="Q52" s="102"/>
      <c r="R52" s="102"/>
    </row>
    <row r="53" spans="1:18" s="4" customFormat="1" ht="23.25" thickBot="1" x14ac:dyDescent="0.25">
      <c r="A53" s="109" t="s">
        <v>13</v>
      </c>
      <c r="B53" s="107">
        <v>9092750</v>
      </c>
      <c r="C53" s="110"/>
      <c r="D53" s="107"/>
      <c r="E53" s="110">
        <f>B53</f>
        <v>9092750</v>
      </c>
      <c r="F53" s="107"/>
      <c r="G53" s="111"/>
      <c r="H53" s="107">
        <v>0</v>
      </c>
      <c r="I53" s="110"/>
      <c r="J53" s="107"/>
      <c r="K53" s="110"/>
      <c r="L53" s="107"/>
      <c r="M53" s="110"/>
      <c r="N53" s="107"/>
      <c r="O53" s="110"/>
      <c r="P53" s="107"/>
      <c r="Q53" s="110"/>
      <c r="R53" s="107"/>
    </row>
    <row r="54" spans="1:18" s="4" customFormat="1" thickBot="1" x14ac:dyDescent="0.25">
      <c r="A54" s="106">
        <v>43550</v>
      </c>
      <c r="B54" s="107">
        <f>E53</f>
        <v>9092750</v>
      </c>
      <c r="C54" s="110">
        <v>0</v>
      </c>
      <c r="D54" s="107"/>
      <c r="E54" s="110">
        <f>B54+C54-D54</f>
        <v>9092750</v>
      </c>
      <c r="F54" s="107">
        <v>0</v>
      </c>
      <c r="G54" s="112">
        <v>1</v>
      </c>
      <c r="H54" s="107">
        <v>0</v>
      </c>
      <c r="I54" s="110">
        <v>0</v>
      </c>
      <c r="J54" s="107">
        <v>0</v>
      </c>
      <c r="K54" s="110">
        <v>0</v>
      </c>
      <c r="L54" s="107">
        <v>0</v>
      </c>
      <c r="M54" s="110"/>
      <c r="N54" s="107">
        <v>0</v>
      </c>
      <c r="O54" s="110">
        <v>0</v>
      </c>
      <c r="P54" s="107">
        <v>0</v>
      </c>
      <c r="Q54" s="110">
        <v>0</v>
      </c>
      <c r="R54" s="107">
        <v>0</v>
      </c>
    </row>
    <row r="55" spans="1:18" s="4" customFormat="1" thickBot="1" x14ac:dyDescent="0.25">
      <c r="A55" s="113" t="s">
        <v>20</v>
      </c>
      <c r="B55" s="114" t="s">
        <v>19</v>
      </c>
      <c r="C55" s="115">
        <f>SUM(C54)</f>
        <v>0</v>
      </c>
      <c r="D55" s="116">
        <f>SUM(D54:D54)</f>
        <v>0</v>
      </c>
      <c r="E55" s="115">
        <f>B53+C55-D55</f>
        <v>9092750</v>
      </c>
      <c r="F55" s="116">
        <v>0</v>
      </c>
      <c r="G55" s="117"/>
      <c r="H55" s="114" t="s">
        <v>19</v>
      </c>
      <c r="I55" s="115">
        <f>SUM(I54:I54)</f>
        <v>0</v>
      </c>
      <c r="J55" s="116">
        <f>SUM(J54:J54)</f>
        <v>0</v>
      </c>
      <c r="K55" s="115">
        <f>SUM(K54)</f>
        <v>0</v>
      </c>
      <c r="L55" s="116">
        <f>SUM(L54)</f>
        <v>0</v>
      </c>
      <c r="M55" s="115"/>
      <c r="N55" s="114" t="s">
        <v>19</v>
      </c>
      <c r="O55" s="118">
        <f>SUM(O54)</f>
        <v>0</v>
      </c>
      <c r="P55" s="116">
        <f>SUM(P54)</f>
        <v>0</v>
      </c>
      <c r="Q55" s="115">
        <v>0</v>
      </c>
      <c r="R55" s="116">
        <v>0</v>
      </c>
    </row>
    <row r="56" spans="1:18" s="4" customFormat="1" ht="12" x14ac:dyDescent="0.2">
      <c r="A56" s="119"/>
      <c r="B56" s="120"/>
      <c r="C56" s="121"/>
      <c r="D56" s="121"/>
      <c r="E56" s="121"/>
      <c r="F56" s="121"/>
      <c r="G56" s="122"/>
      <c r="H56" s="120"/>
      <c r="I56" s="121"/>
      <c r="J56" s="121"/>
      <c r="K56" s="121"/>
      <c r="L56" s="121"/>
      <c r="M56" s="121"/>
      <c r="N56" s="120"/>
      <c r="O56" s="121"/>
      <c r="P56" s="121"/>
      <c r="Q56" s="121"/>
      <c r="R56" s="121"/>
    </row>
    <row r="57" spans="1:18" s="4" customFormat="1" thickBot="1" x14ac:dyDescent="0.25">
      <c r="A57" s="127" t="s">
        <v>40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02"/>
      <c r="Q57" s="102"/>
      <c r="R57" s="102"/>
    </row>
    <row r="58" spans="1:18" s="4" customFormat="1" ht="23.25" thickBot="1" x14ac:dyDescent="0.25">
      <c r="A58" s="109" t="s">
        <v>13</v>
      </c>
      <c r="B58" s="107">
        <v>25732875</v>
      </c>
      <c r="C58" s="110"/>
      <c r="D58" s="107"/>
      <c r="E58" s="110">
        <f>B58</f>
        <v>25732875</v>
      </c>
      <c r="F58" s="107"/>
      <c r="G58" s="111"/>
      <c r="H58" s="107">
        <v>0</v>
      </c>
      <c r="I58" s="110"/>
      <c r="J58" s="107"/>
      <c r="K58" s="110"/>
      <c r="L58" s="107"/>
      <c r="M58" s="110"/>
      <c r="N58" s="107"/>
      <c r="O58" s="110"/>
      <c r="P58" s="107"/>
      <c r="Q58" s="110"/>
      <c r="R58" s="107"/>
    </row>
    <row r="59" spans="1:18" s="4" customFormat="1" thickBot="1" x14ac:dyDescent="0.25">
      <c r="A59" s="106" t="s">
        <v>28</v>
      </c>
      <c r="B59" s="107">
        <f>E58</f>
        <v>25732875</v>
      </c>
      <c r="C59" s="110">
        <v>0</v>
      </c>
      <c r="D59" s="107"/>
      <c r="E59" s="110">
        <f>B59+C59-D59</f>
        <v>25732875</v>
      </c>
      <c r="F59" s="107">
        <v>0</v>
      </c>
      <c r="G59" s="112">
        <v>1</v>
      </c>
      <c r="H59" s="107">
        <v>0</v>
      </c>
      <c r="I59" s="110">
        <v>0</v>
      </c>
      <c r="J59" s="107">
        <v>0</v>
      </c>
      <c r="K59" s="110">
        <v>0</v>
      </c>
      <c r="L59" s="107">
        <v>0</v>
      </c>
      <c r="M59" s="110"/>
      <c r="N59" s="107">
        <v>0</v>
      </c>
      <c r="O59" s="110">
        <v>0</v>
      </c>
      <c r="P59" s="107">
        <v>0</v>
      </c>
      <c r="Q59" s="110">
        <v>0</v>
      </c>
      <c r="R59" s="107">
        <v>0</v>
      </c>
    </row>
    <row r="60" spans="1:18" s="4" customFormat="1" thickBot="1" x14ac:dyDescent="0.25">
      <c r="A60" s="113" t="s">
        <v>20</v>
      </c>
      <c r="B60" s="114" t="s">
        <v>19</v>
      </c>
      <c r="C60" s="115">
        <f>SUM(C59)</f>
        <v>0</v>
      </c>
      <c r="D60" s="116">
        <f>SUM(D59:D59)</f>
        <v>0</v>
      </c>
      <c r="E60" s="115">
        <f>B58+C60-D60</f>
        <v>25732875</v>
      </c>
      <c r="F60" s="116">
        <v>0</v>
      </c>
      <c r="G60" s="117"/>
      <c r="H60" s="114" t="s">
        <v>19</v>
      </c>
      <c r="I60" s="115">
        <f>SUM(I59:I59)</f>
        <v>0</v>
      </c>
      <c r="J60" s="116">
        <f>SUM(J59:J59)</f>
        <v>0</v>
      </c>
      <c r="K60" s="115">
        <f>SUM(K59)</f>
        <v>0</v>
      </c>
      <c r="L60" s="116">
        <f>SUM(L59)</f>
        <v>0</v>
      </c>
      <c r="M60" s="115"/>
      <c r="N60" s="114" t="s">
        <v>19</v>
      </c>
      <c r="O60" s="118">
        <f>SUM(O59)</f>
        <v>0</v>
      </c>
      <c r="P60" s="116">
        <f>SUM(P59)</f>
        <v>0</v>
      </c>
      <c r="Q60" s="115">
        <v>0</v>
      </c>
      <c r="R60" s="116">
        <v>0</v>
      </c>
    </row>
    <row r="61" spans="1:18" s="4" customFormat="1" ht="12" x14ac:dyDescent="0.2">
      <c r="A61" s="119"/>
      <c r="B61" s="120"/>
      <c r="C61" s="121"/>
      <c r="D61" s="121"/>
      <c r="E61" s="121"/>
      <c r="F61" s="121"/>
      <c r="G61" s="122"/>
      <c r="H61" s="120"/>
      <c r="I61" s="121"/>
      <c r="J61" s="121"/>
      <c r="K61" s="121"/>
      <c r="L61" s="121"/>
      <c r="M61" s="121"/>
      <c r="N61" s="120"/>
      <c r="O61" s="121"/>
      <c r="P61" s="121"/>
      <c r="Q61" s="121"/>
      <c r="R61" s="121"/>
    </row>
    <row r="62" spans="1:18" s="4" customFormat="1" thickBot="1" x14ac:dyDescent="0.25">
      <c r="A62" s="127" t="s">
        <v>41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02"/>
      <c r="Q62" s="102"/>
      <c r="R62" s="102"/>
    </row>
    <row r="63" spans="1:18" s="4" customFormat="1" ht="23.25" thickBot="1" x14ac:dyDescent="0.25">
      <c r="A63" s="109" t="s">
        <v>13</v>
      </c>
      <c r="B63" s="107">
        <v>0</v>
      </c>
      <c r="C63" s="110"/>
      <c r="D63" s="107"/>
      <c r="E63" s="110">
        <f>B63</f>
        <v>0</v>
      </c>
      <c r="F63" s="107"/>
      <c r="G63" s="111"/>
      <c r="H63" s="107">
        <v>0</v>
      </c>
      <c r="I63" s="110"/>
      <c r="J63" s="107"/>
      <c r="K63" s="110"/>
      <c r="L63" s="107"/>
      <c r="M63" s="110"/>
      <c r="N63" s="107"/>
      <c r="O63" s="110"/>
      <c r="P63" s="107"/>
      <c r="Q63" s="110"/>
      <c r="R63" s="107"/>
    </row>
    <row r="64" spans="1:18" s="4" customFormat="1" thickBot="1" x14ac:dyDescent="0.25">
      <c r="A64" s="106">
        <v>43861</v>
      </c>
      <c r="B64" s="107">
        <f>E63</f>
        <v>0</v>
      </c>
      <c r="C64" s="110">
        <v>49824875</v>
      </c>
      <c r="D64" s="107"/>
      <c r="E64" s="110">
        <f>B64+C64-D64</f>
        <v>49824875</v>
      </c>
      <c r="F64" s="107">
        <v>0</v>
      </c>
      <c r="G64" s="112">
        <v>1</v>
      </c>
      <c r="H64" s="107">
        <v>0</v>
      </c>
      <c r="I64" s="110">
        <v>0</v>
      </c>
      <c r="J64" s="107">
        <v>0</v>
      </c>
      <c r="K64" s="110">
        <v>0</v>
      </c>
      <c r="L64" s="107">
        <v>0</v>
      </c>
      <c r="M64" s="110"/>
      <c r="N64" s="107">
        <v>0</v>
      </c>
      <c r="O64" s="110">
        <v>0</v>
      </c>
      <c r="P64" s="107">
        <v>0</v>
      </c>
      <c r="Q64" s="110">
        <v>0</v>
      </c>
      <c r="R64" s="107">
        <v>0</v>
      </c>
    </row>
    <row r="65" spans="1:18" s="4" customFormat="1" thickBot="1" x14ac:dyDescent="0.25">
      <c r="A65" s="113" t="s">
        <v>20</v>
      </c>
      <c r="B65" s="114" t="s">
        <v>19</v>
      </c>
      <c r="C65" s="115">
        <f>SUM(C64)</f>
        <v>49824875</v>
      </c>
      <c r="D65" s="116">
        <f>SUM(D64:D64)</f>
        <v>0</v>
      </c>
      <c r="E65" s="115">
        <f>B63+C65-D65</f>
        <v>49824875</v>
      </c>
      <c r="F65" s="116">
        <v>0</v>
      </c>
      <c r="G65" s="117"/>
      <c r="H65" s="114" t="s">
        <v>19</v>
      </c>
      <c r="I65" s="115">
        <f>SUM(I64:I64)</f>
        <v>0</v>
      </c>
      <c r="J65" s="116">
        <f>SUM(J64:J64)</f>
        <v>0</v>
      </c>
      <c r="K65" s="115">
        <f>SUM(K64)</f>
        <v>0</v>
      </c>
      <c r="L65" s="116">
        <f>SUM(L64)</f>
        <v>0</v>
      </c>
      <c r="M65" s="115"/>
      <c r="N65" s="114" t="s">
        <v>19</v>
      </c>
      <c r="O65" s="118">
        <f>SUM(O64)</f>
        <v>0</v>
      </c>
      <c r="P65" s="116">
        <f>SUM(P64)</f>
        <v>0</v>
      </c>
      <c r="Q65" s="115">
        <v>0</v>
      </c>
      <c r="R65" s="116">
        <v>0</v>
      </c>
    </row>
    <row r="66" spans="1:18" s="4" customFormat="1" ht="11.25" customHeight="1" x14ac:dyDescent="0.2">
      <c r="A66" s="119"/>
      <c r="B66" s="120"/>
      <c r="C66" s="121"/>
      <c r="D66" s="121"/>
      <c r="E66" s="121"/>
      <c r="F66" s="121"/>
      <c r="G66" s="122"/>
      <c r="H66" s="120"/>
      <c r="I66" s="121"/>
      <c r="J66" s="121"/>
      <c r="K66" s="121"/>
      <c r="L66" s="121"/>
      <c r="M66" s="121"/>
      <c r="N66" s="120"/>
      <c r="O66" s="121"/>
      <c r="P66" s="121"/>
      <c r="Q66" s="121"/>
      <c r="R66" s="121"/>
    </row>
    <row r="67" spans="1:18" s="4" customFormat="1" thickBot="1" x14ac:dyDescent="0.25">
      <c r="A67" s="41"/>
      <c r="B67" s="41" t="s">
        <v>16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s="4" customFormat="1" ht="23.25" thickBot="1" x14ac:dyDescent="0.25">
      <c r="A68" s="31" t="s">
        <v>13</v>
      </c>
      <c r="B68" s="32">
        <f>B58+B53+B48+B43+B38+B32+B26</f>
        <v>84650500</v>
      </c>
      <c r="C68" s="33"/>
      <c r="D68" s="32"/>
      <c r="E68" s="33">
        <f>B68</f>
        <v>84650500</v>
      </c>
      <c r="F68" s="32"/>
      <c r="G68" s="33"/>
      <c r="H68" s="32">
        <v>0</v>
      </c>
      <c r="I68" s="64"/>
      <c r="J68" s="32"/>
      <c r="K68" s="33"/>
      <c r="L68" s="32"/>
      <c r="M68" s="33"/>
      <c r="N68" s="32"/>
      <c r="O68" s="33"/>
      <c r="P68" s="32"/>
      <c r="Q68" s="33"/>
      <c r="R68" s="32"/>
    </row>
    <row r="69" spans="1:18" s="5" customFormat="1" thickBot="1" x14ac:dyDescent="0.25">
      <c r="A69" s="31" t="s">
        <v>28</v>
      </c>
      <c r="B69" s="32">
        <f>B59+B54+B49+B44+B39+B33+B27</f>
        <v>84650500</v>
      </c>
      <c r="C69" s="32">
        <f>C59+C54+C49+C44+C39+C33+C27+C34+C64</f>
        <v>49824875</v>
      </c>
      <c r="D69" s="32">
        <f>D59+D54+D49+D44+D39+D33+D27+D34+D64</f>
        <v>49824875</v>
      </c>
      <c r="E69" s="33">
        <f>B69+C69-D69</f>
        <v>84650500</v>
      </c>
      <c r="F69" s="32">
        <v>0</v>
      </c>
      <c r="G69" s="33"/>
      <c r="H69" s="32">
        <v>0</v>
      </c>
      <c r="I69" s="32">
        <f>I59+I54+I49+I44+I39+I33+I27+I34+I64</f>
        <v>0</v>
      </c>
      <c r="J69" s="32">
        <f>J59+J54+J49+J44+J39+J33+J27+J34+J64</f>
        <v>0</v>
      </c>
      <c r="K69" s="33">
        <v>0</v>
      </c>
      <c r="L69" s="32">
        <v>0</v>
      </c>
      <c r="M69" s="33"/>
      <c r="N69" s="32">
        <v>0</v>
      </c>
      <c r="O69" s="33">
        <v>0</v>
      </c>
      <c r="P69" s="32">
        <v>0</v>
      </c>
      <c r="Q69" s="33">
        <v>0</v>
      </c>
      <c r="R69" s="32">
        <v>0</v>
      </c>
    </row>
    <row r="70" spans="1:18" s="5" customFormat="1" thickBot="1" x14ac:dyDescent="0.25">
      <c r="A70" s="31" t="s">
        <v>42</v>
      </c>
      <c r="B70" s="32">
        <f>E69</f>
        <v>84650500</v>
      </c>
      <c r="C70" s="32">
        <f>C28</f>
        <v>0</v>
      </c>
      <c r="D70" s="32">
        <f>D28</f>
        <v>0</v>
      </c>
      <c r="E70" s="33">
        <f>B70+C70-D70</f>
        <v>84650500</v>
      </c>
      <c r="F70" s="32">
        <v>0</v>
      </c>
      <c r="G70" s="33"/>
      <c r="H70" s="32">
        <v>0</v>
      </c>
      <c r="I70" s="32">
        <f>I28</f>
        <v>705667.77</v>
      </c>
      <c r="J70" s="32">
        <f>J28</f>
        <v>705667.77</v>
      </c>
      <c r="K70" s="33">
        <v>0</v>
      </c>
      <c r="L70" s="32">
        <v>0</v>
      </c>
      <c r="M70" s="33"/>
      <c r="N70" s="32">
        <v>0</v>
      </c>
      <c r="O70" s="33">
        <v>0</v>
      </c>
      <c r="P70" s="32">
        <v>0</v>
      </c>
      <c r="Q70" s="33">
        <v>0</v>
      </c>
      <c r="R70" s="32">
        <v>0</v>
      </c>
    </row>
    <row r="71" spans="1:18" s="4" customFormat="1" thickBot="1" x14ac:dyDescent="0.25">
      <c r="A71" s="42" t="s">
        <v>20</v>
      </c>
      <c r="B71" s="48" t="s">
        <v>19</v>
      </c>
      <c r="C71" s="89">
        <f>SUM(C69:C70)</f>
        <v>49824875</v>
      </c>
      <c r="D71" s="90">
        <f>SUM(D69:D70)</f>
        <v>49824875</v>
      </c>
      <c r="E71" s="40">
        <f>B68+C71-D71</f>
        <v>84650500</v>
      </c>
      <c r="F71" s="36">
        <v>0</v>
      </c>
      <c r="G71" s="49"/>
      <c r="H71" s="48" t="s">
        <v>19</v>
      </c>
      <c r="I71" s="39">
        <f>SUM(I69:I70)</f>
        <v>705667.77</v>
      </c>
      <c r="J71" s="36">
        <f>SUM(J69:J70)</f>
        <v>705667.77</v>
      </c>
      <c r="K71" s="40">
        <v>0</v>
      </c>
      <c r="L71" s="36">
        <v>0</v>
      </c>
      <c r="M71" s="49"/>
      <c r="N71" s="48" t="s">
        <v>19</v>
      </c>
      <c r="O71" s="39">
        <f>SUM(O69:O69)</f>
        <v>0</v>
      </c>
      <c r="P71" s="36">
        <f>SUM(P69:P69)</f>
        <v>0</v>
      </c>
      <c r="Q71" s="40">
        <v>0</v>
      </c>
      <c r="R71" s="36">
        <v>0</v>
      </c>
    </row>
    <row r="72" spans="1:18" s="4" customFormat="1" ht="45.75" thickBot="1" x14ac:dyDescent="0.25">
      <c r="A72" s="44" t="s">
        <v>29</v>
      </c>
      <c r="B72" s="45" t="s">
        <v>19</v>
      </c>
      <c r="C72" s="46"/>
      <c r="D72" s="34"/>
      <c r="E72" s="46"/>
      <c r="F72" s="47"/>
      <c r="G72" s="46"/>
      <c r="H72" s="45" t="s">
        <v>19</v>
      </c>
      <c r="I72" s="46"/>
      <c r="J72" s="47"/>
      <c r="K72" s="46"/>
      <c r="L72" s="47"/>
      <c r="M72" s="46"/>
      <c r="N72" s="45" t="s">
        <v>19</v>
      </c>
      <c r="O72" s="46"/>
      <c r="P72" s="47"/>
      <c r="Q72" s="46"/>
      <c r="R72" s="47"/>
    </row>
    <row r="73" spans="1:18" s="4" customFormat="1" ht="12" x14ac:dyDescent="0.2">
      <c r="A73" s="8"/>
      <c r="B73" s="10" t="s">
        <v>23</v>
      </c>
      <c r="C73" s="8"/>
      <c r="D73" s="3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s="4" customFormat="1" thickBot="1" x14ac:dyDescent="0.25">
      <c r="A74" s="41"/>
      <c r="B74" s="41" t="s">
        <v>18</v>
      </c>
      <c r="C74" s="8"/>
      <c r="D74" s="6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s="4" customFormat="1" ht="23.25" thickBot="1" x14ac:dyDescent="0.25">
      <c r="A75" s="91" t="s">
        <v>13</v>
      </c>
      <c r="B75" s="92">
        <v>0</v>
      </c>
      <c r="C75" s="78"/>
      <c r="D75" s="93"/>
      <c r="E75" s="78"/>
      <c r="F75" s="78"/>
      <c r="G75" s="78"/>
      <c r="H75" s="78">
        <v>0</v>
      </c>
      <c r="I75" s="78"/>
      <c r="J75" s="78"/>
      <c r="K75" s="78"/>
      <c r="L75" s="78"/>
      <c r="M75" s="78"/>
      <c r="N75" s="78">
        <v>0</v>
      </c>
      <c r="O75" s="78"/>
      <c r="P75" s="78"/>
      <c r="Q75" s="79"/>
      <c r="R75" s="55"/>
    </row>
    <row r="76" spans="1:18" s="5" customFormat="1" thickBot="1" x14ac:dyDescent="0.25">
      <c r="A76" s="91" t="s">
        <v>28</v>
      </c>
      <c r="B76" s="92">
        <v>0</v>
      </c>
      <c r="C76" s="78">
        <v>0</v>
      </c>
      <c r="D76" s="93">
        <v>0</v>
      </c>
      <c r="E76" s="78">
        <v>0</v>
      </c>
      <c r="F76" s="78">
        <v>0</v>
      </c>
      <c r="G76" s="78"/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/>
      <c r="N76" s="78">
        <v>0</v>
      </c>
      <c r="O76" s="78">
        <v>0</v>
      </c>
      <c r="P76" s="78">
        <v>0</v>
      </c>
      <c r="Q76" s="79">
        <v>0</v>
      </c>
      <c r="R76" s="55">
        <v>0</v>
      </c>
    </row>
    <row r="77" spans="1:18" s="5" customFormat="1" thickBot="1" x14ac:dyDescent="0.25">
      <c r="A77" s="91" t="s">
        <v>42</v>
      </c>
      <c r="B77" s="92">
        <v>0</v>
      </c>
      <c r="C77" s="78">
        <v>0</v>
      </c>
      <c r="D77" s="93">
        <v>0</v>
      </c>
      <c r="E77" s="78">
        <v>0</v>
      </c>
      <c r="F77" s="78">
        <v>0</v>
      </c>
      <c r="G77" s="78"/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/>
      <c r="N77" s="78">
        <v>0</v>
      </c>
      <c r="O77" s="78">
        <v>0</v>
      </c>
      <c r="P77" s="78">
        <v>0</v>
      </c>
      <c r="Q77" s="79">
        <v>0</v>
      </c>
      <c r="R77" s="55">
        <v>0</v>
      </c>
    </row>
    <row r="78" spans="1:18" s="4" customFormat="1" thickBot="1" x14ac:dyDescent="0.25">
      <c r="A78" s="42" t="s">
        <v>20</v>
      </c>
      <c r="B78" s="94" t="s">
        <v>19</v>
      </c>
      <c r="C78" s="52">
        <f>SUM(C76:C76)</f>
        <v>0</v>
      </c>
      <c r="D78" s="78">
        <f>SUM(D76:D76)</f>
        <v>0</v>
      </c>
      <c r="E78" s="52">
        <f>B75+C78-D78</f>
        <v>0</v>
      </c>
      <c r="F78" s="52">
        <v>0</v>
      </c>
      <c r="G78" s="74"/>
      <c r="H78" s="73" t="s">
        <v>19</v>
      </c>
      <c r="I78" s="52">
        <f>SUM(I76:I76)</f>
        <v>0</v>
      </c>
      <c r="J78" s="52">
        <f>SUM(J76:J76)</f>
        <v>0</v>
      </c>
      <c r="K78" s="52">
        <v>0</v>
      </c>
      <c r="L78" s="52">
        <v>0</v>
      </c>
      <c r="M78" s="74"/>
      <c r="N78" s="73" t="s">
        <v>19</v>
      </c>
      <c r="O78" s="52">
        <v>0</v>
      </c>
      <c r="P78" s="52">
        <v>0</v>
      </c>
      <c r="Q78" s="72">
        <v>0</v>
      </c>
      <c r="R78" s="63">
        <v>0</v>
      </c>
    </row>
    <row r="79" spans="1:18" s="4" customFormat="1" ht="45.75" thickBot="1" x14ac:dyDescent="0.25">
      <c r="A79" s="95" t="s">
        <v>29</v>
      </c>
      <c r="B79" s="96" t="s">
        <v>19</v>
      </c>
      <c r="C79" s="97"/>
      <c r="D79" s="98">
        <v>0</v>
      </c>
      <c r="E79" s="97"/>
      <c r="F79" s="97"/>
      <c r="G79" s="97"/>
      <c r="H79" s="96" t="s">
        <v>19</v>
      </c>
      <c r="I79" s="97"/>
      <c r="J79" s="97"/>
      <c r="K79" s="97"/>
      <c r="L79" s="97"/>
      <c r="M79" s="97"/>
      <c r="N79" s="96" t="s">
        <v>19</v>
      </c>
      <c r="O79" s="97"/>
      <c r="P79" s="97"/>
      <c r="Q79" s="99"/>
      <c r="R79" s="100"/>
    </row>
    <row r="80" spans="1:18" s="4" customFormat="1" thickBot="1" x14ac:dyDescent="0.25">
      <c r="A80" s="41"/>
      <c r="B80" s="50" t="s">
        <v>24</v>
      </c>
      <c r="C80" s="8"/>
      <c r="D80" s="3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4" customFormat="1" ht="23.25" thickBot="1" x14ac:dyDescent="0.25">
      <c r="A81" s="31" t="s">
        <v>13</v>
      </c>
      <c r="B81" s="32">
        <f>B68+B17</f>
        <v>101143500</v>
      </c>
      <c r="C81" s="32"/>
      <c r="D81" s="100"/>
      <c r="E81" s="33"/>
      <c r="F81" s="32"/>
      <c r="G81" s="33"/>
      <c r="H81" s="64">
        <v>0</v>
      </c>
      <c r="I81" s="32"/>
      <c r="J81" s="62"/>
      <c r="K81" s="33"/>
      <c r="L81" s="32"/>
      <c r="M81" s="33"/>
      <c r="N81" s="32">
        <v>0</v>
      </c>
      <c r="O81" s="33"/>
      <c r="P81" s="32"/>
      <c r="Q81" s="33"/>
      <c r="R81" s="32"/>
    </row>
    <row r="82" spans="1:18" s="7" customFormat="1" thickBot="1" x14ac:dyDescent="0.25">
      <c r="A82" s="32" t="str">
        <f>A18</f>
        <v>январь</v>
      </c>
      <c r="B82" s="32">
        <f>B18+B69</f>
        <v>101143500</v>
      </c>
      <c r="C82" s="32">
        <f>C18+C69+C76</f>
        <v>49824875</v>
      </c>
      <c r="D82" s="62">
        <f>D18+D69+D79</f>
        <v>49991875</v>
      </c>
      <c r="E82" s="32">
        <f>B82+C82-D82</f>
        <v>100976500</v>
      </c>
      <c r="F82" s="33">
        <f t="shared" ref="F82:H83" si="1">F18</f>
        <v>0</v>
      </c>
      <c r="G82" s="32">
        <f t="shared" si="1"/>
        <v>7.75</v>
      </c>
      <c r="H82" s="33">
        <f t="shared" si="1"/>
        <v>0</v>
      </c>
      <c r="I82" s="32">
        <f>I18+I69+I78</f>
        <v>0</v>
      </c>
      <c r="J82" s="62">
        <f>I82</f>
        <v>0</v>
      </c>
      <c r="K82" s="32">
        <f t="shared" ref="K82:R83" si="2">K18</f>
        <v>0</v>
      </c>
      <c r="L82" s="33">
        <f t="shared" si="2"/>
        <v>0</v>
      </c>
      <c r="M82" s="32">
        <f t="shared" si="2"/>
        <v>0</v>
      </c>
      <c r="N82" s="33">
        <f t="shared" si="2"/>
        <v>0</v>
      </c>
      <c r="O82" s="32">
        <f t="shared" si="2"/>
        <v>0</v>
      </c>
      <c r="P82" s="33">
        <f t="shared" si="2"/>
        <v>0</v>
      </c>
      <c r="Q82" s="32">
        <f t="shared" si="2"/>
        <v>0</v>
      </c>
      <c r="R82" s="32">
        <f t="shared" si="2"/>
        <v>0</v>
      </c>
    </row>
    <row r="83" spans="1:18" s="7" customFormat="1" thickBot="1" x14ac:dyDescent="0.25">
      <c r="A83" s="32" t="str">
        <f>A19</f>
        <v>февраль</v>
      </c>
      <c r="B83" s="32">
        <f>B19+B70</f>
        <v>100976500</v>
      </c>
      <c r="C83" s="32">
        <f>C19+C70+C77</f>
        <v>0</v>
      </c>
      <c r="D83" s="62">
        <f>D19+D70+D80</f>
        <v>167000</v>
      </c>
      <c r="E83" s="32">
        <f>B83+C83-D83</f>
        <v>100809500</v>
      </c>
      <c r="F83" s="33">
        <f t="shared" si="1"/>
        <v>0</v>
      </c>
      <c r="G83" s="32">
        <f t="shared" si="1"/>
        <v>7.75</v>
      </c>
      <c r="H83" s="33">
        <f t="shared" si="1"/>
        <v>0</v>
      </c>
      <c r="I83" s="32">
        <f>I19+I70+I79</f>
        <v>813294.73</v>
      </c>
      <c r="J83" s="62">
        <f>I83</f>
        <v>813294.73</v>
      </c>
      <c r="K83" s="32">
        <f t="shared" si="2"/>
        <v>0</v>
      </c>
      <c r="L83" s="33">
        <f t="shared" si="2"/>
        <v>0</v>
      </c>
      <c r="M83" s="32">
        <f t="shared" si="2"/>
        <v>0</v>
      </c>
      <c r="N83" s="33">
        <f t="shared" si="2"/>
        <v>0</v>
      </c>
      <c r="O83" s="32">
        <f t="shared" si="2"/>
        <v>0</v>
      </c>
      <c r="P83" s="33">
        <f t="shared" si="2"/>
        <v>0</v>
      </c>
      <c r="Q83" s="32">
        <f t="shared" si="2"/>
        <v>0</v>
      </c>
      <c r="R83" s="32">
        <f t="shared" si="2"/>
        <v>0</v>
      </c>
    </row>
    <row r="84" spans="1:18" s="4" customFormat="1" thickBot="1" x14ac:dyDescent="0.25">
      <c r="A84" s="42" t="s">
        <v>20</v>
      </c>
      <c r="B84" s="43" t="s">
        <v>19</v>
      </c>
      <c r="C84" s="36">
        <f>SUM(C82:C83)</f>
        <v>49824875</v>
      </c>
      <c r="D84" s="63">
        <f>SUM(D82:D83)</f>
        <v>50158875</v>
      </c>
      <c r="E84" s="40">
        <f>B81+C84-D84</f>
        <v>100809500</v>
      </c>
      <c r="F84" s="36">
        <v>0</v>
      </c>
      <c r="G84" s="40"/>
      <c r="H84" s="65" t="s">
        <v>19</v>
      </c>
      <c r="I84" s="36">
        <f>SUM(I82:I83)</f>
        <v>813294.73</v>
      </c>
      <c r="J84" s="63">
        <f>SUM(J82:J83)</f>
        <v>813294.73</v>
      </c>
      <c r="K84" s="51">
        <f>K82</f>
        <v>0</v>
      </c>
      <c r="L84" s="52">
        <f>L82</f>
        <v>0</v>
      </c>
      <c r="M84" s="40"/>
      <c r="N84" s="43" t="s">
        <v>19</v>
      </c>
      <c r="O84" s="40">
        <f>SUM(O82:O82)</f>
        <v>0</v>
      </c>
      <c r="P84" s="36">
        <f>SUM(P82:P82)</f>
        <v>0</v>
      </c>
      <c r="Q84" s="40">
        <v>0</v>
      </c>
      <c r="R84" s="39">
        <v>0</v>
      </c>
    </row>
    <row r="85" spans="1:18" s="4" customFormat="1" ht="27" customHeight="1" thickBot="1" x14ac:dyDescent="0.25">
      <c r="A85" s="44" t="s">
        <v>29</v>
      </c>
      <c r="B85" s="45" t="s">
        <v>19</v>
      </c>
      <c r="C85" s="46"/>
      <c r="D85" s="101"/>
      <c r="E85" s="46"/>
      <c r="F85" s="47"/>
      <c r="G85" s="46"/>
      <c r="H85" s="45" t="s">
        <v>19</v>
      </c>
      <c r="I85" s="46"/>
      <c r="J85" s="47"/>
      <c r="K85" s="46"/>
      <c r="L85" s="47"/>
      <c r="M85" s="46"/>
      <c r="N85" s="45" t="s">
        <v>19</v>
      </c>
      <c r="O85" s="46"/>
      <c r="P85" s="47"/>
      <c r="Q85" s="46"/>
      <c r="R85" s="47"/>
    </row>
    <row r="86" spans="1:18" s="4" customFormat="1" ht="12" x14ac:dyDescent="0.2">
      <c r="A86" s="8"/>
      <c r="B86" s="10" t="s">
        <v>25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4" customFormat="1" thickBot="1" x14ac:dyDescent="0.25">
      <c r="A87" s="41"/>
      <c r="B87" s="41" t="s">
        <v>17</v>
      </c>
      <c r="C87" s="8"/>
      <c r="D87" s="6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4" customFormat="1" ht="23.25" thickBot="1" x14ac:dyDescent="0.25">
      <c r="A88" s="77" t="s">
        <v>13</v>
      </c>
      <c r="B88" s="78">
        <v>0</v>
      </c>
      <c r="C88" s="78"/>
      <c r="D88" s="93"/>
      <c r="E88" s="78"/>
      <c r="F88" s="78"/>
      <c r="G88" s="78"/>
      <c r="H88" s="78">
        <v>0</v>
      </c>
      <c r="I88" s="78"/>
      <c r="J88" s="78"/>
      <c r="K88" s="78"/>
      <c r="L88" s="78"/>
      <c r="M88" s="78"/>
      <c r="N88" s="78">
        <v>0</v>
      </c>
      <c r="O88" s="78"/>
      <c r="P88" s="78"/>
      <c r="Q88" s="78"/>
      <c r="R88" s="79"/>
    </row>
    <row r="89" spans="1:18" s="5" customFormat="1" ht="12" x14ac:dyDescent="0.2">
      <c r="A89" s="75" t="s">
        <v>28</v>
      </c>
      <c r="B89" s="104">
        <v>0</v>
      </c>
      <c r="C89" s="104">
        <v>0</v>
      </c>
      <c r="D89" s="104">
        <v>0</v>
      </c>
      <c r="E89" s="104">
        <v>0</v>
      </c>
      <c r="F89" s="104">
        <v>0</v>
      </c>
      <c r="G89" s="104"/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/>
      <c r="N89" s="104">
        <v>0</v>
      </c>
      <c r="O89" s="104">
        <v>0</v>
      </c>
      <c r="P89" s="104">
        <v>0</v>
      </c>
      <c r="Q89" s="104">
        <v>0</v>
      </c>
      <c r="R89" s="105">
        <v>0</v>
      </c>
    </row>
    <row r="90" spans="1:18" s="5" customFormat="1" thickBot="1" x14ac:dyDescent="0.25">
      <c r="A90" s="75" t="s">
        <v>42</v>
      </c>
      <c r="B90" s="104">
        <v>0</v>
      </c>
      <c r="C90" s="104">
        <v>0</v>
      </c>
      <c r="D90" s="104">
        <v>0</v>
      </c>
      <c r="E90" s="104">
        <v>0</v>
      </c>
      <c r="F90" s="104">
        <v>0</v>
      </c>
      <c r="G90" s="104"/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/>
      <c r="N90" s="104">
        <v>0</v>
      </c>
      <c r="O90" s="104">
        <v>0</v>
      </c>
      <c r="P90" s="104">
        <v>0</v>
      </c>
      <c r="Q90" s="104">
        <v>0</v>
      </c>
      <c r="R90" s="105">
        <v>0</v>
      </c>
    </row>
    <row r="91" spans="1:18" s="6" customFormat="1" thickBot="1" x14ac:dyDescent="0.25">
      <c r="A91" s="70" t="s">
        <v>20</v>
      </c>
      <c r="B91" s="73" t="s">
        <v>19</v>
      </c>
      <c r="C91" s="52">
        <f>SUM(C89:C89)</f>
        <v>0</v>
      </c>
      <c r="D91" s="52">
        <f>SUM(D89:D89)</f>
        <v>0</v>
      </c>
      <c r="E91" s="52">
        <f>B88+C91-D91</f>
        <v>0</v>
      </c>
      <c r="F91" s="52">
        <v>0</v>
      </c>
      <c r="G91" s="74"/>
      <c r="H91" s="73" t="s">
        <v>19</v>
      </c>
      <c r="I91" s="52">
        <f>SUM(I89:I89)</f>
        <v>0</v>
      </c>
      <c r="J91" s="52">
        <f>SUM(J89:J89)</f>
        <v>0</v>
      </c>
      <c r="K91" s="52">
        <v>0</v>
      </c>
      <c r="L91" s="52">
        <v>0</v>
      </c>
      <c r="M91" s="74"/>
      <c r="N91" s="73" t="s">
        <v>19</v>
      </c>
      <c r="O91" s="52">
        <v>0</v>
      </c>
      <c r="P91" s="52">
        <v>0</v>
      </c>
      <c r="Q91" s="52">
        <v>0</v>
      </c>
      <c r="R91" s="72">
        <v>0</v>
      </c>
    </row>
    <row r="92" spans="1:18" s="6" customFormat="1" ht="28.5" customHeight="1" thickBot="1" x14ac:dyDescent="0.25">
      <c r="A92" s="95" t="s">
        <v>29</v>
      </c>
      <c r="B92" s="96" t="s">
        <v>19</v>
      </c>
      <c r="C92" s="97"/>
      <c r="D92" s="98"/>
      <c r="E92" s="97"/>
      <c r="F92" s="97"/>
      <c r="G92" s="97"/>
      <c r="H92" s="96" t="s">
        <v>19</v>
      </c>
      <c r="I92" s="97"/>
      <c r="J92" s="97"/>
      <c r="K92" s="97"/>
      <c r="L92" s="97"/>
      <c r="M92" s="97"/>
      <c r="N92" s="96" t="s">
        <v>19</v>
      </c>
      <c r="O92" s="97"/>
      <c r="P92" s="97"/>
      <c r="Q92" s="97"/>
      <c r="R92" s="99"/>
    </row>
    <row r="93" spans="1:18" s="6" customFormat="1" thickBot="1" x14ac:dyDescent="0.25">
      <c r="A93" s="128" t="s">
        <v>26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1:18" s="6" customFormat="1" ht="23.25" thickBot="1" x14ac:dyDescent="0.25">
      <c r="A94" s="53" t="s">
        <v>13</v>
      </c>
      <c r="B94" s="32">
        <f>B81</f>
        <v>101143500</v>
      </c>
      <c r="C94" s="33"/>
      <c r="D94" s="47"/>
      <c r="E94" s="33"/>
      <c r="F94" s="32"/>
      <c r="G94" s="33"/>
      <c r="H94" s="32"/>
      <c r="I94" s="33">
        <v>0</v>
      </c>
      <c r="J94" s="32"/>
      <c r="K94" s="33"/>
      <c r="L94" s="32"/>
      <c r="M94" s="33"/>
      <c r="N94" s="32">
        <v>0</v>
      </c>
      <c r="O94" s="33"/>
      <c r="P94" s="32"/>
      <c r="Q94" s="33"/>
      <c r="R94" s="32"/>
    </row>
    <row r="95" spans="1:18" s="6" customFormat="1" thickBot="1" x14ac:dyDescent="0.25">
      <c r="A95" s="54" t="s">
        <v>15</v>
      </c>
      <c r="B95" s="34">
        <f>B82</f>
        <v>101143500</v>
      </c>
      <c r="C95" s="55">
        <f t="shared" ref="C95:F96" si="3">C82</f>
        <v>49824875</v>
      </c>
      <c r="D95" s="55">
        <f t="shared" si="3"/>
        <v>49991875</v>
      </c>
      <c r="E95" s="34">
        <f t="shared" si="3"/>
        <v>100976500</v>
      </c>
      <c r="F95" s="34">
        <f t="shared" si="3"/>
        <v>0</v>
      </c>
      <c r="G95" s="34"/>
      <c r="H95" s="34">
        <f t="shared" ref="H95:L96" si="4">H82</f>
        <v>0</v>
      </c>
      <c r="I95" s="34">
        <f t="shared" si="4"/>
        <v>0</v>
      </c>
      <c r="J95" s="34">
        <f t="shared" si="4"/>
        <v>0</v>
      </c>
      <c r="K95" s="34">
        <f t="shared" si="4"/>
        <v>0</v>
      </c>
      <c r="L95" s="34">
        <f t="shared" si="4"/>
        <v>0</v>
      </c>
      <c r="M95" s="34"/>
      <c r="N95" s="34">
        <f t="shared" ref="N95:R96" si="5">N82</f>
        <v>0</v>
      </c>
      <c r="O95" s="34">
        <f t="shared" si="5"/>
        <v>0</v>
      </c>
      <c r="P95" s="33">
        <f t="shared" si="5"/>
        <v>0</v>
      </c>
      <c r="Q95" s="34">
        <f t="shared" si="5"/>
        <v>0</v>
      </c>
      <c r="R95" s="34">
        <f t="shared" si="5"/>
        <v>0</v>
      </c>
    </row>
    <row r="96" spans="1:18" s="6" customFormat="1" thickBot="1" x14ac:dyDescent="0.25">
      <c r="A96" s="54" t="s">
        <v>42</v>
      </c>
      <c r="B96" s="34">
        <f>B83</f>
        <v>100976500</v>
      </c>
      <c r="C96" s="55">
        <f t="shared" si="3"/>
        <v>0</v>
      </c>
      <c r="D96" s="55">
        <f t="shared" si="3"/>
        <v>167000</v>
      </c>
      <c r="E96" s="34">
        <f t="shared" si="3"/>
        <v>100809500</v>
      </c>
      <c r="F96" s="34">
        <f t="shared" si="3"/>
        <v>0</v>
      </c>
      <c r="G96" s="34"/>
      <c r="H96" s="34">
        <f t="shared" si="4"/>
        <v>0</v>
      </c>
      <c r="I96" s="34">
        <f t="shared" si="4"/>
        <v>813294.73</v>
      </c>
      <c r="J96" s="34">
        <f t="shared" si="4"/>
        <v>813294.73</v>
      </c>
      <c r="K96" s="34">
        <f t="shared" si="4"/>
        <v>0</v>
      </c>
      <c r="L96" s="34">
        <f t="shared" si="4"/>
        <v>0</v>
      </c>
      <c r="M96" s="34"/>
      <c r="N96" s="34">
        <f t="shared" si="5"/>
        <v>0</v>
      </c>
      <c r="O96" s="34">
        <f t="shared" si="5"/>
        <v>0</v>
      </c>
      <c r="P96" s="33">
        <f t="shared" si="5"/>
        <v>0</v>
      </c>
      <c r="Q96" s="34">
        <f t="shared" si="5"/>
        <v>0</v>
      </c>
      <c r="R96" s="34">
        <f t="shared" si="5"/>
        <v>0</v>
      </c>
    </row>
    <row r="97" spans="1:18" s="3" customFormat="1" ht="16.5" thickBot="1" x14ac:dyDescent="0.3">
      <c r="A97" s="38" t="s">
        <v>36</v>
      </c>
      <c r="B97" s="35" t="s">
        <v>19</v>
      </c>
      <c r="C97" s="37">
        <f>SUM(C95:C96)</f>
        <v>49824875</v>
      </c>
      <c r="D97" s="90">
        <f>SUM(D95:D96)</f>
        <v>50158875</v>
      </c>
      <c r="E97" s="37">
        <f>B94+C97-D97</f>
        <v>100809500</v>
      </c>
      <c r="F97" s="38">
        <f>F95</f>
        <v>0</v>
      </c>
      <c r="G97" s="37"/>
      <c r="H97" s="35" t="s">
        <v>19</v>
      </c>
      <c r="I97" s="37">
        <f>SUM(I94:I96)</f>
        <v>813294.73</v>
      </c>
      <c r="J97" s="38">
        <f>SUM(J95:J96)</f>
        <v>813294.73</v>
      </c>
      <c r="K97" s="37">
        <v>0</v>
      </c>
      <c r="L97" s="38">
        <v>0</v>
      </c>
      <c r="M97" s="37"/>
      <c r="N97" s="35" t="s">
        <v>19</v>
      </c>
      <c r="O97" s="37">
        <f>SUM(O95:O95)</f>
        <v>0</v>
      </c>
      <c r="P97" s="36">
        <f>SUM(P95:P95)</f>
        <v>0</v>
      </c>
      <c r="Q97" s="37">
        <v>0</v>
      </c>
      <c r="R97" s="38">
        <v>0</v>
      </c>
    </row>
    <row r="98" spans="1:18" s="67" customFormat="1" ht="46.5" thickBot="1" x14ac:dyDescent="0.3">
      <c r="A98" s="44" t="s">
        <v>29</v>
      </c>
      <c r="B98" s="56" t="s">
        <v>19</v>
      </c>
      <c r="C98" s="57"/>
      <c r="D98" s="34"/>
      <c r="E98" s="57"/>
      <c r="F98" s="58"/>
      <c r="G98" s="57"/>
      <c r="H98" s="56" t="s">
        <v>19</v>
      </c>
      <c r="I98" s="57"/>
      <c r="J98" s="58"/>
      <c r="K98" s="57"/>
      <c r="L98" s="58"/>
      <c r="M98" s="57"/>
      <c r="N98" s="56" t="s">
        <v>19</v>
      </c>
      <c r="O98" s="57"/>
      <c r="P98" s="58"/>
      <c r="Q98" s="57"/>
      <c r="R98" s="58"/>
    </row>
    <row r="99" spans="1:18" ht="15.75" x14ac:dyDescent="0.25">
      <c r="D99" s="3"/>
    </row>
    <row r="100" spans="1:18" ht="15" x14ac:dyDescent="0.25">
      <c r="A100" s="1"/>
      <c r="D100" s="66"/>
      <c r="E100" s="1"/>
      <c r="F100" s="1"/>
    </row>
  </sheetData>
  <mergeCells count="14">
    <mergeCell ref="A37:O37"/>
    <mergeCell ref="A25:O25"/>
    <mergeCell ref="A42:O42"/>
    <mergeCell ref="A31:O31"/>
    <mergeCell ref="A52:O52"/>
    <mergeCell ref="A62:O62"/>
    <mergeCell ref="A93:R93"/>
    <mergeCell ref="A57:O57"/>
    <mergeCell ref="G1:L1"/>
    <mergeCell ref="G2:L2"/>
    <mergeCell ref="A4:R4"/>
    <mergeCell ref="A16:B16"/>
    <mergeCell ref="A9:R9"/>
    <mergeCell ref="A47:O47"/>
  </mergeCells>
  <phoneticPr fontId="2" type="noConversion"/>
  <pageMargins left="0" right="0" top="0" bottom="0.39370078740157483" header="0" footer="0"/>
  <pageSetup paperSize="9" firstPageNumber="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Угличский МР</vt:lpstr>
      <vt:lpstr>'Угличский МР'!Заголовки_для_печати</vt:lpstr>
      <vt:lpstr>'Угличский МР'!Область_печати</vt:lpstr>
    </vt:vector>
  </TitlesOfParts>
  <Company>Департамент финансов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А.А.</dc:creator>
  <cp:lastModifiedBy>Соболева А.А.</cp:lastModifiedBy>
  <cp:lastPrinted>2020-01-31T05:21:03Z</cp:lastPrinted>
  <dcterms:created xsi:type="dcterms:W3CDTF">2007-11-23T10:43:28Z</dcterms:created>
  <dcterms:modified xsi:type="dcterms:W3CDTF">2020-03-25T11:58:49Z</dcterms:modified>
</cp:coreProperties>
</file>